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G:\I C 6\NachA - Nachhaltigkeitsanleihe\Nachhaltigkeitsanleihe #11 2024\Projektlisten\"/>
    </mc:Choice>
  </mc:AlternateContent>
  <xr:revisionPtr revIDLastSave="0" documentId="13_ncr:1_{3F471963-A727-4657-B770-3907576B8F9B}" xr6:coauthVersionLast="47" xr6:coauthVersionMax="47" xr10:uidLastSave="{00000000-0000-0000-0000-000000000000}"/>
  <bookViews>
    <workbookView xWindow="-110" yWindow="-110" windowWidth="19420" windowHeight="10420" xr2:uid="{F6BAC3C4-DEEA-4316-913D-9BCD409D5C74}"/>
  </bookViews>
  <sheets>
    <sheet name="Allocation Reporting" sheetId="1" r:id="rId1"/>
  </sheets>
  <definedNames>
    <definedName name="_IDVTrackerEx36_P" hidden="1">0</definedName>
    <definedName name="_IDVTrackerFreigabeDateiID36_P" hidden="1">-1</definedName>
    <definedName name="_IDVTrackerFreigabeStatus36_P" hidden="1">0</definedName>
    <definedName name="_IDVTrackerFreigabeVersion36_P" hidden="1">-1</definedName>
    <definedName name="_IDVTrackerID36_P" hidden="1">118384</definedName>
    <definedName name="_IDVTrackerMajorVersion36_P" hidden="1">1</definedName>
    <definedName name="_IDVTrackerMinorVersion36_P" hidden="1">0</definedName>
    <definedName name="_IDVTrackerVersion36_P" hidden="1">7</definedName>
    <definedName name="_xlnm.Print_Area" localSheetId="0">'Allocation Reporting'!$C$2:$AF$57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" i="1" l="1"/>
  <c r="D8" i="1"/>
  <c r="E8" i="1"/>
  <c r="F8" i="1"/>
  <c r="G8" i="1"/>
  <c r="H8" i="1"/>
  <c r="I8" i="1"/>
  <c r="X9" i="1"/>
  <c r="K8" i="1"/>
  <c r="L8" i="1"/>
  <c r="M8" i="1"/>
  <c r="N8" i="1"/>
  <c r="O8" i="1"/>
  <c r="P8" i="1"/>
  <c r="Q8" i="1"/>
  <c r="R8" i="1"/>
  <c r="S8" i="1"/>
  <c r="T8" i="1"/>
  <c r="U8" i="1"/>
  <c r="V8" i="1"/>
  <c r="W8" i="1"/>
  <c r="Z9" i="1"/>
  <c r="X10" i="1"/>
  <c r="Z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3" i="1"/>
  <c r="Z13" i="1"/>
  <c r="X14" i="1"/>
  <c r="Z14" i="1"/>
  <c r="X15" i="1"/>
  <c r="Z15" i="1"/>
  <c r="X16" i="1"/>
  <c r="Z16" i="1"/>
  <c r="X17" i="1"/>
  <c r="Z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20" i="1"/>
  <c r="Z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3" i="1"/>
  <c r="Z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D26" i="1"/>
  <c r="E26" i="1"/>
  <c r="G26" i="1"/>
  <c r="H26" i="1"/>
  <c r="I26" i="1"/>
  <c r="J26" i="1"/>
  <c r="K26" i="1"/>
  <c r="L26" i="1"/>
  <c r="M26" i="1"/>
  <c r="O26" i="1"/>
  <c r="P26" i="1"/>
  <c r="Q26" i="1"/>
  <c r="R26" i="1"/>
  <c r="S26" i="1"/>
  <c r="T26" i="1"/>
  <c r="U26" i="1"/>
  <c r="W26" i="1"/>
  <c r="X28" i="1"/>
  <c r="X29" i="1"/>
  <c r="X30" i="1"/>
  <c r="N33" i="1"/>
  <c r="O33" i="1"/>
  <c r="V33" i="1"/>
  <c r="D33" i="1"/>
  <c r="E33" i="1"/>
  <c r="F33" i="1"/>
  <c r="G33" i="1"/>
  <c r="H33" i="1"/>
  <c r="I33" i="1"/>
  <c r="J33" i="1"/>
  <c r="K33" i="1"/>
  <c r="L33" i="1"/>
  <c r="M33" i="1"/>
  <c r="P33" i="1"/>
  <c r="Q33" i="1"/>
  <c r="R33" i="1"/>
  <c r="S33" i="1"/>
  <c r="T33" i="1"/>
  <c r="U33" i="1"/>
  <c r="W33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O38" i="1"/>
  <c r="E38" i="1"/>
  <c r="F38" i="1"/>
  <c r="G38" i="1"/>
  <c r="H38" i="1"/>
  <c r="I38" i="1"/>
  <c r="J38" i="1"/>
  <c r="K38" i="1"/>
  <c r="M38" i="1"/>
  <c r="P38" i="1"/>
  <c r="Q38" i="1"/>
  <c r="R38" i="1"/>
  <c r="S38" i="1"/>
  <c r="V38" i="1"/>
  <c r="W38" i="1"/>
  <c r="Z40" i="1"/>
  <c r="N38" i="1"/>
  <c r="D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V42" i="1"/>
  <c r="W42" i="1"/>
  <c r="U42" i="1"/>
  <c r="E46" i="1"/>
  <c r="U46" i="1"/>
  <c r="D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V46" i="1"/>
  <c r="W46" i="1"/>
  <c r="E48" i="1"/>
  <c r="U48" i="1"/>
  <c r="D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V48" i="1"/>
  <c r="W48" i="1"/>
  <c r="E50" i="1"/>
  <c r="U50" i="1"/>
  <c r="D50" i="1"/>
  <c r="X50" i="1" s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V50" i="1"/>
  <c r="W50" i="1"/>
  <c r="D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V52" i="1"/>
  <c r="W52" i="1"/>
  <c r="U52" i="1"/>
  <c r="AD55" i="1"/>
  <c r="X52" i="1" l="1"/>
  <c r="X46" i="1"/>
  <c r="S55" i="1"/>
  <c r="K55" i="1"/>
  <c r="R55" i="1"/>
  <c r="X48" i="1"/>
  <c r="W55" i="1"/>
  <c r="O55" i="1"/>
  <c r="G55" i="1"/>
  <c r="M55" i="1"/>
  <c r="X42" i="1"/>
  <c r="X54" i="1"/>
  <c r="X44" i="1"/>
  <c r="X40" i="1"/>
  <c r="V26" i="1"/>
  <c r="V55" i="1" s="1"/>
  <c r="N26" i="1"/>
  <c r="N55" i="1" s="1"/>
  <c r="F26" i="1"/>
  <c r="F55" i="1" s="1"/>
  <c r="Z24" i="1"/>
  <c r="Q55" i="1"/>
  <c r="I55" i="1"/>
  <c r="Z35" i="1"/>
  <c r="Z31" i="1"/>
  <c r="Z29" i="1"/>
  <c r="Z26" i="1"/>
  <c r="X24" i="1"/>
  <c r="P55" i="1"/>
  <c r="H55" i="1"/>
  <c r="X35" i="1"/>
  <c r="X31" i="1"/>
  <c r="Z51" i="1"/>
  <c r="Z45" i="1"/>
  <c r="Z43" i="1"/>
  <c r="Z41" i="1"/>
  <c r="U38" i="1"/>
  <c r="U55" i="1" s="1"/>
  <c r="Z33" i="1"/>
  <c r="Z21" i="1"/>
  <c r="Z18" i="1"/>
  <c r="Z11" i="1"/>
  <c r="Z44" i="1"/>
  <c r="E42" i="1"/>
  <c r="Z53" i="1"/>
  <c r="X53" i="1"/>
  <c r="X51" i="1"/>
  <c r="X45" i="1"/>
  <c r="X41" i="1"/>
  <c r="T38" i="1"/>
  <c r="T55" i="1" s="1"/>
  <c r="L38" i="1"/>
  <c r="L55" i="1" s="1"/>
  <c r="D38" i="1"/>
  <c r="X33" i="1"/>
  <c r="X21" i="1"/>
  <c r="X18" i="1"/>
  <c r="X11" i="1"/>
  <c r="Z8" i="1"/>
  <c r="Z54" i="1"/>
  <c r="E52" i="1"/>
  <c r="Z52" i="1" s="1"/>
  <c r="Z50" i="1"/>
  <c r="Z48" i="1"/>
  <c r="Z46" i="1"/>
  <c r="Z49" i="1"/>
  <c r="X49" i="1"/>
  <c r="X47" i="1"/>
  <c r="X43" i="1"/>
  <c r="Z37" i="1"/>
  <c r="Z32" i="1"/>
  <c r="Z30" i="1"/>
  <c r="Z28" i="1"/>
  <c r="Z47" i="1"/>
  <c r="X37" i="1"/>
  <c r="X32" i="1"/>
  <c r="Z39" i="1"/>
  <c r="Z36" i="1"/>
  <c r="Z34" i="1"/>
  <c r="Z27" i="1"/>
  <c r="Z25" i="1"/>
  <c r="Z22" i="1"/>
  <c r="Z19" i="1"/>
  <c r="Z12" i="1"/>
  <c r="J8" i="1"/>
  <c r="J55" i="1" s="1"/>
  <c r="X39" i="1"/>
  <c r="X36" i="1"/>
  <c r="X34" i="1"/>
  <c r="X27" i="1"/>
  <c r="X25" i="1"/>
  <c r="X22" i="1"/>
  <c r="X19" i="1"/>
  <c r="X12" i="1"/>
  <c r="X26" i="1" l="1"/>
  <c r="Z42" i="1"/>
  <c r="E55" i="1"/>
  <c r="Z55" i="1" s="1"/>
  <c r="AA28" i="1" s="1"/>
  <c r="X8" i="1"/>
  <c r="X38" i="1"/>
  <c r="D55" i="1"/>
  <c r="X55" i="1" s="1"/>
  <c r="Y47" i="1" s="1"/>
  <c r="Z38" i="1"/>
  <c r="AA12" i="1" l="1"/>
  <c r="AA22" i="1"/>
  <c r="Y44" i="1"/>
  <c r="AA19" i="1"/>
  <c r="Y49" i="1"/>
  <c r="Y33" i="1"/>
  <c r="Y21" i="1"/>
  <c r="Y43" i="1"/>
  <c r="Y8" i="1"/>
  <c r="AA53" i="1"/>
  <c r="Y53" i="1"/>
  <c r="AA43" i="1"/>
  <c r="Y32" i="1"/>
  <c r="Y11" i="1"/>
  <c r="Y35" i="1"/>
  <c r="AA40" i="1"/>
  <c r="AA15" i="1"/>
  <c r="AA23" i="1"/>
  <c r="AA14" i="1"/>
  <c r="AA17" i="1"/>
  <c r="AA20" i="1"/>
  <c r="AA9" i="1"/>
  <c r="AA16" i="1"/>
  <c r="AA13" i="1"/>
  <c r="AA10" i="1"/>
  <c r="AA42" i="1"/>
  <c r="AA52" i="1"/>
  <c r="AA51" i="1"/>
  <c r="Y31" i="1"/>
  <c r="Y36" i="1"/>
  <c r="AA32" i="1"/>
  <c r="AA18" i="1"/>
  <c r="AA11" i="1"/>
  <c r="Y41" i="1"/>
  <c r="Y12" i="1"/>
  <c r="AA8" i="1"/>
  <c r="AA50" i="1"/>
  <c r="Y25" i="1"/>
  <c r="AA47" i="1"/>
  <c r="AA38" i="1"/>
  <c r="Y42" i="1"/>
  <c r="Y48" i="1"/>
  <c r="Y37" i="1"/>
  <c r="Y51" i="1"/>
  <c r="AA49" i="1"/>
  <c r="Y19" i="1"/>
  <c r="AA37" i="1"/>
  <c r="Y46" i="1"/>
  <c r="Y17" i="1"/>
  <c r="Y52" i="1"/>
  <c r="Y15" i="1"/>
  <c r="Y29" i="1"/>
  <c r="Y13" i="1"/>
  <c r="Y14" i="1"/>
  <c r="Y10" i="1"/>
  <c r="Y16" i="1"/>
  <c r="Y30" i="1"/>
  <c r="Y28" i="1"/>
  <c r="Y50" i="1"/>
  <c r="Y9" i="1"/>
  <c r="Y23" i="1"/>
  <c r="Y20" i="1"/>
  <c r="Y40" i="1"/>
  <c r="Y24" i="1"/>
  <c r="AA25" i="1"/>
  <c r="Y18" i="1"/>
  <c r="AA45" i="1"/>
  <c r="AA35" i="1"/>
  <c r="Y34" i="1"/>
  <c r="AA36" i="1"/>
  <c r="AA29" i="1"/>
  <c r="AA39" i="1"/>
  <c r="AA41" i="1"/>
  <c r="AA34" i="1"/>
  <c r="Y22" i="1"/>
  <c r="Y38" i="1"/>
  <c r="AA26" i="1"/>
  <c r="Y26" i="1"/>
  <c r="Y27" i="1"/>
  <c r="AA48" i="1"/>
  <c r="Y45" i="1"/>
  <c r="Y54" i="1"/>
  <c r="Y39" i="1"/>
  <c r="AA54" i="1"/>
  <c r="AA33" i="1"/>
  <c r="AA21" i="1"/>
  <c r="AA24" i="1"/>
  <c r="AA30" i="1"/>
  <c r="AA46" i="1"/>
  <c r="AA44" i="1"/>
  <c r="AA31" i="1"/>
  <c r="AA27" i="1"/>
  <c r="AA59" i="1" l="1"/>
  <c r="Y59" i="1"/>
  <c r="Y58" i="1"/>
  <c r="Y55" i="1"/>
  <c r="AA55" i="1"/>
  <c r="AA58" i="1"/>
</calcChain>
</file>

<file path=xl/sharedStrings.xml><?xml version="1.0" encoding="utf-8"?>
<sst xmlns="http://schemas.openxmlformats.org/spreadsheetml/2006/main" count="142" uniqueCount="83">
  <si>
    <t>% of Eligible Projects allocated to net proceeds of green</t>
  </si>
  <si>
    <t>% of Eligible Projects allocated to net proceeds of social</t>
  </si>
  <si>
    <t xml:space="preserve"> Green, Social, Sustainability Funding  </t>
  </si>
  <si>
    <t>Total Sustainable Projects</t>
  </si>
  <si>
    <t>Modernisation of university clinics</t>
  </si>
  <si>
    <t>N</t>
  </si>
  <si>
    <t>Modernisation of universities</t>
  </si>
  <si>
    <t>Green buildings</t>
  </si>
  <si>
    <t>Climate change adaptation</t>
  </si>
  <si>
    <t>M</t>
  </si>
  <si>
    <t>#10 NRW 2.90% 07-Jun-2033 (ISIN DE000NRW0N67)</t>
  </si>
  <si>
    <t>Flood protection</t>
  </si>
  <si>
    <t>L</t>
  </si>
  <si>
    <t>#9/2 NRW 2.25% 14-Jun-2052 (ISIN DE000NRW0NG6)</t>
  </si>
  <si>
    <t>Sustainable water and wastewater management</t>
  </si>
  <si>
    <t>Clean transportation</t>
  </si>
  <si>
    <t>K</t>
  </si>
  <si>
    <t>#9/1 NRW 2% 15-Jun-2032 (ISIN DE000NRW0NF8)</t>
  </si>
  <si>
    <t>Green infrastructure</t>
  </si>
  <si>
    <t>J</t>
  </si>
  <si>
    <t>Nature protection</t>
  </si>
  <si>
    <t>Sustainable agriculture</t>
  </si>
  <si>
    <t>#8/2 NRW 0.6% 04-Jun-2041 (ISIN DE000NRW0MZ8)</t>
  </si>
  <si>
    <t>Environmentally sustainable management of living natural resources and land use</t>
  </si>
  <si>
    <t>Other pollution prevention and control</t>
  </si>
  <si>
    <t>I</t>
  </si>
  <si>
    <t>Climate protection</t>
  </si>
  <si>
    <t>Sustainable economy (pollution prevention and control)</t>
  </si>
  <si>
    <t>#8/1 NRW 0.125% 04-Jun-2031 (ISIN DE000NRW0MY1)</t>
  </si>
  <si>
    <t>Pollution prevention and control</t>
  </si>
  <si>
    <t>Sustainable economy (energy efficiency)</t>
  </si>
  <si>
    <t>H</t>
  </si>
  <si>
    <t>Energy efficiency</t>
  </si>
  <si>
    <t>#6/2 NRW 0.50% 25-Nov-2039 (ISIN DE000NRW0L02)</t>
  </si>
  <si>
    <t>Renewable energy</t>
  </si>
  <si>
    <t>G</t>
  </si>
  <si>
    <t>#7 NRW 0.00% 12-Oct-2035 (ISIN DE000NRW0ML8)</t>
  </si>
  <si>
    <t>Integration of migrants</t>
  </si>
  <si>
    <t>F</t>
  </si>
  <si>
    <t>Inclusion (socioeconomic advancement and empowerment)</t>
  </si>
  <si>
    <t>Protection from violence</t>
  </si>
  <si>
    <t>Gender equality</t>
  </si>
  <si>
    <t>Employment</t>
  </si>
  <si>
    <t>Poverty reduction</t>
  </si>
  <si>
    <t>#5 NRW 1.10% 13-Mar-2034 (ISIN DE000NRW0LM8)</t>
  </si>
  <si>
    <t>Socioeconomic advancement and empowerment</t>
  </si>
  <si>
    <t>Other food security and sustainable food systems</t>
  </si>
  <si>
    <t>E</t>
  </si>
  <si>
    <t>#6/1 NRW 0.00% 26-Nov-2029 (ISIN DE000NRW0LZ0)</t>
  </si>
  <si>
    <t>Food security and sustainable food systems</t>
  </si>
  <si>
    <t>Sustainable economy (employment generation)</t>
  </si>
  <si>
    <t>D</t>
  </si>
  <si>
    <t>Inclusion (employment generation)</t>
  </si>
  <si>
    <t>#4 NRW 0.95% 13-Mar-2028 (ISIN DE000NRW0K03)</t>
  </si>
  <si>
    <t>Employment generation</t>
  </si>
  <si>
    <t>Rural development</t>
  </si>
  <si>
    <t>C</t>
  </si>
  <si>
    <t>Urban development</t>
  </si>
  <si>
    <t>#3 NRW 0.5% 16-Feb-2027 (ISIN DE000NRW0KB3)</t>
  </si>
  <si>
    <t>Affordable housing</t>
  </si>
  <si>
    <t>Other access to essential services</t>
  </si>
  <si>
    <t>B</t>
  </si>
  <si>
    <t>Research</t>
  </si>
  <si>
    <t>Education (school)</t>
  </si>
  <si>
    <t>Education (pre-school)</t>
  </si>
  <si>
    <t>Education (higher)</t>
  </si>
  <si>
    <t>Healthcare</t>
  </si>
  <si>
    <t>#1 NRW 0.5% 11-Mar-2025 (ISIN DE000NRW0GP1)</t>
  </si>
  <si>
    <t>Access to essential services</t>
  </si>
  <si>
    <t>Digitalization</t>
  </si>
  <si>
    <t>A</t>
  </si>
  <si>
    <t>Public transport</t>
  </si>
  <si>
    <t>#2 NRW 0.125% 16-Mar-2023 (ISIN DE000NRW0JF6)</t>
  </si>
  <si>
    <t>Affordable basic infrastructure</t>
  </si>
  <si>
    <t>%</t>
  </si>
  <si>
    <t>Budget result</t>
  </si>
  <si>
    <t>Budget plan</t>
  </si>
  <si>
    <t>2014-2023</t>
  </si>
  <si>
    <t>NRW Sustainability Bonds</t>
  </si>
  <si>
    <t>Amount (EUR)</t>
  </si>
  <si>
    <t>Eligible Sustainability Category Name</t>
  </si>
  <si>
    <t>Portfolio date: 31 December 2023</t>
  </si>
  <si>
    <t>LAND NRW Sustainability Bond Programme Allocation 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</si>
</sst>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.0,,"/>
    <numFmt numFmtId="165" formatCode="_ &quot;€&quot;\ * #,##0.00_ ;_ &quot;€&quot;\ * \-#,##0.00_ ;_ &quot;€&quot;\ * &quot;-&quot;??_ ;_ @_ "/>
    <numFmt numFmtId="166" formatCode="_ &quot;€&quot;\ * #,##0_ ;_ &quot;€&quot;\ * \-#,##0_ ;_ &quot;€&quot;\ * &quot;-&quot;??_ ;_ @_ "/>
    <numFmt numFmtId="167" formatCode="0.0%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4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2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164" fontId="2" fillId="0" borderId="0" xfId="3" applyNumberFormat="1" applyFont="1"/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166" fontId="5" fillId="0" borderId="0" xfId="1" applyNumberFormat="1" applyFont="1" applyBorder="1" applyAlignment="1">
      <alignment vertical="center" wrapText="1"/>
    </xf>
    <xf numFmtId="167" fontId="6" fillId="0" borderId="0" xfId="1" applyNumberFormat="1" applyFont="1" applyFill="1" applyBorder="1" applyAlignment="1">
      <alignment vertical="center" wrapText="1"/>
    </xf>
    <xf numFmtId="167" fontId="6" fillId="2" borderId="1" xfId="1" applyNumberFormat="1" applyFont="1" applyFill="1" applyBorder="1" applyAlignment="1">
      <alignment vertical="center" wrapText="1"/>
    </xf>
    <xf numFmtId="9" fontId="6" fillId="2" borderId="0" xfId="1" applyNumberFormat="1" applyFont="1" applyFill="1" applyBorder="1" applyAlignment="1">
      <alignment vertical="center" wrapText="1"/>
    </xf>
    <xf numFmtId="167" fontId="6" fillId="2" borderId="0" xfId="1" applyNumberFormat="1" applyFont="1" applyFill="1" applyBorder="1" applyAlignment="1">
      <alignment vertical="center" wrapText="1"/>
    </xf>
    <xf numFmtId="166" fontId="5" fillId="2" borderId="0" xfId="1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67" fontId="6" fillId="2" borderId="3" xfId="1" applyNumberFormat="1" applyFont="1" applyFill="1" applyBorder="1" applyAlignment="1">
      <alignment vertical="center" wrapText="1"/>
    </xf>
    <xf numFmtId="9" fontId="6" fillId="2" borderId="4" xfId="1" applyNumberFormat="1" applyFont="1" applyFill="1" applyBorder="1" applyAlignment="1">
      <alignment vertical="center" wrapText="1"/>
    </xf>
    <xf numFmtId="167" fontId="6" fillId="2" borderId="4" xfId="1" applyNumberFormat="1" applyFont="1" applyFill="1" applyBorder="1" applyAlignment="1">
      <alignment vertical="center" wrapText="1"/>
    </xf>
    <xf numFmtId="166" fontId="5" fillId="2" borderId="4" xfId="1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166" fontId="5" fillId="0" borderId="0" xfId="1" applyNumberFormat="1" applyFont="1" applyFill="1" applyBorder="1" applyAlignment="1">
      <alignment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vertical="center"/>
    </xf>
    <xf numFmtId="167" fontId="9" fillId="0" borderId="0" xfId="2" applyNumberFormat="1" applyFont="1" applyAlignment="1">
      <alignment horizontal="left"/>
    </xf>
    <xf numFmtId="10" fontId="5" fillId="0" borderId="0" xfId="0" applyNumberFormat="1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0" fontId="5" fillId="0" borderId="0" xfId="2" applyNumberFormat="1" applyFont="1" applyFill="1" applyBorder="1" applyAlignment="1">
      <alignment horizontal="center"/>
    </xf>
    <xf numFmtId="10" fontId="5" fillId="0" borderId="0" xfId="2" applyNumberFormat="1" applyFont="1" applyBorder="1" applyAlignment="1">
      <alignment horizontal="center"/>
    </xf>
    <xf numFmtId="0" fontId="5" fillId="0" borderId="0" xfId="0" applyFont="1" applyAlignment="1">
      <alignment vertical="center" wrapText="1"/>
    </xf>
    <xf numFmtId="166" fontId="10" fillId="0" borderId="6" xfId="0" applyNumberFormat="1" applyFont="1" applyBorder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 wrapText="1"/>
    </xf>
    <xf numFmtId="9" fontId="11" fillId="0" borderId="6" xfId="0" applyNumberFormat="1" applyFont="1" applyBorder="1" applyAlignment="1">
      <alignment horizontal="center" vertical="center" wrapText="1"/>
    </xf>
    <xf numFmtId="166" fontId="5" fillId="0" borderId="6" xfId="0" applyNumberFormat="1" applyFont="1" applyBorder="1" applyAlignment="1">
      <alignment horizontal="center" vertical="center" wrapText="1"/>
    </xf>
    <xf numFmtId="166" fontId="10" fillId="0" borderId="7" xfId="1" applyNumberFormat="1" applyFont="1" applyBorder="1" applyAlignment="1">
      <alignment vertical="center" wrapText="1"/>
    </xf>
    <xf numFmtId="0" fontId="0" fillId="0" borderId="8" xfId="0" applyBorder="1"/>
    <xf numFmtId="0" fontId="10" fillId="0" borderId="9" xfId="0" applyFont="1" applyBorder="1" applyAlignment="1">
      <alignment vertical="center" wrapText="1"/>
    </xf>
    <xf numFmtId="9" fontId="5" fillId="0" borderId="0" xfId="0" applyNumberFormat="1" applyFont="1" applyAlignment="1">
      <alignment horizontal="center" vertical="center" wrapText="1"/>
    </xf>
    <xf numFmtId="9" fontId="5" fillId="0" borderId="9" xfId="0" applyNumberFormat="1" applyFont="1" applyBorder="1" applyAlignment="1">
      <alignment horizontal="center" vertical="center" wrapText="1"/>
    </xf>
    <xf numFmtId="166" fontId="5" fillId="0" borderId="9" xfId="0" applyNumberFormat="1" applyFont="1" applyBorder="1" applyAlignment="1">
      <alignment horizontal="center" vertical="center" wrapText="1"/>
    </xf>
    <xf numFmtId="167" fontId="7" fillId="0" borderId="9" xfId="0" applyNumberFormat="1" applyFont="1" applyBorder="1" applyAlignment="1">
      <alignment horizontal="center" vertical="center" wrapText="1"/>
    </xf>
    <xf numFmtId="166" fontId="12" fillId="0" borderId="0" xfId="1" applyNumberFormat="1" applyFont="1" applyFill="1" applyBorder="1" applyAlignment="1">
      <alignment horizontal="left" vertical="center" wrapText="1" indent="1"/>
    </xf>
    <xf numFmtId="166" fontId="12" fillId="0" borderId="2" xfId="1" applyNumberFormat="1" applyFont="1" applyFill="1" applyBorder="1" applyAlignment="1">
      <alignment vertical="center" wrapText="1"/>
    </xf>
    <xf numFmtId="167" fontId="7" fillId="0" borderId="0" xfId="0" applyNumberFormat="1" applyFont="1" applyAlignment="1">
      <alignment horizontal="center" vertical="center" wrapText="1"/>
    </xf>
    <xf numFmtId="166" fontId="10" fillId="0" borderId="0" xfId="1" applyNumberFormat="1" applyFont="1" applyFill="1" applyBorder="1" applyAlignment="1">
      <alignment vertical="center" wrapText="1"/>
    </xf>
    <xf numFmtId="166" fontId="13" fillId="0" borderId="2" xfId="1" applyNumberFormat="1" applyFont="1" applyFill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66" fontId="10" fillId="0" borderId="9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66" fontId="10" fillId="0" borderId="0" xfId="1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5" xfId="0" applyBorder="1"/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1" fillId="0" borderId="7" xfId="0" applyFont="1" applyBorder="1"/>
    <xf numFmtId="0" fontId="11" fillId="0" borderId="5" xfId="0" applyFont="1" applyBorder="1" applyAlignment="1">
      <alignment wrapText="1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10" fontId="5" fillId="0" borderId="4" xfId="2" applyNumberFormat="1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4">
    <cellStyle name="Normal 2" xfId="3" xr:uid="{264570B1-7E2F-41F5-AD85-B93C464E618E}"/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7C12A-5F8D-4B34-94CC-535A1BE99BCC}">
  <dimension ref="B1:AS75"/>
  <sheetViews>
    <sheetView showGridLines="0" tabSelected="1" zoomScale="80" zoomScaleNormal="80" workbookViewId="0">
      <selection activeCell="B2" sqref="B2:C2"/>
    </sheetView>
  </sheetViews>
  <sheetFormatPr baseColWidth="10" defaultColWidth="9.36328125" defaultRowHeight="14.5" outlineLevelRow="2" outlineLevelCol="1" x14ac:dyDescent="0.35"/>
  <cols>
    <col min="1" max="1" width="10" customWidth="1"/>
    <col min="2" max="2" width="5.08984375" customWidth="1"/>
    <col min="3" max="3" width="120.36328125" style="1" customWidth="1"/>
    <col min="4" max="4" width="16.6328125" style="1" hidden="1" customWidth="1" outlineLevel="1"/>
    <col min="5" max="5" width="16.54296875" style="1" hidden="1" customWidth="1" outlineLevel="1"/>
    <col min="6" max="18" width="18.453125" style="1" hidden="1" customWidth="1" outlineLevel="1"/>
    <col min="19" max="23" width="17.6328125" style="1" hidden="1" customWidth="1" outlineLevel="1"/>
    <col min="24" max="24" width="21.453125" style="1" customWidth="1" collapsed="1"/>
    <col min="25" max="25" width="8.6328125" style="1" customWidth="1"/>
    <col min="26" max="26" width="21.453125" style="1" customWidth="1"/>
    <col min="27" max="27" width="8.6328125" style="1" customWidth="1"/>
    <col min="28" max="28" width="4.36328125" style="1" customWidth="1"/>
    <col min="29" max="29" width="55.90625" style="1" customWidth="1"/>
    <col min="30" max="30" width="26.36328125" style="1" customWidth="1"/>
    <col min="31" max="31" width="20.36328125" style="1" customWidth="1"/>
  </cols>
  <sheetData>
    <row r="1" spans="2:31" ht="28" x14ac:dyDescent="0.35">
      <c r="B1" s="68" t="s">
        <v>82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</row>
    <row r="2" spans="2:31" ht="18.5" x14ac:dyDescent="0.45">
      <c r="B2" s="69" t="s">
        <v>77</v>
      </c>
      <c r="C2" s="69"/>
      <c r="D2" s="64"/>
      <c r="E2" s="64"/>
      <c r="F2" s="64"/>
      <c r="G2" s="64"/>
      <c r="H2" s="64"/>
    </row>
    <row r="3" spans="2:31" x14ac:dyDescent="0.35">
      <c r="B3" s="70" t="s">
        <v>81</v>
      </c>
      <c r="C3" s="70"/>
      <c r="D3" s="26"/>
      <c r="E3" s="26"/>
      <c r="F3" s="26"/>
      <c r="G3" s="26"/>
      <c r="H3" s="26"/>
    </row>
    <row r="4" spans="2:31" x14ac:dyDescent="0.35">
      <c r="C4" s="75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5"/>
      <c r="AC4" s="76"/>
      <c r="AD4" s="76"/>
      <c r="AE4" s="75"/>
    </row>
    <row r="5" spans="2:31" ht="29.25" customHeight="1" x14ac:dyDescent="0.35">
      <c r="B5" s="71" t="s">
        <v>80</v>
      </c>
      <c r="C5" s="71"/>
      <c r="D5" s="72" t="s">
        <v>79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4"/>
      <c r="AB5" s="63"/>
      <c r="AC5" s="62" t="s">
        <v>78</v>
      </c>
      <c r="AD5" s="62" t="str">
        <f>D5</f>
        <v>Amount (EUR)</v>
      </c>
      <c r="AE5"/>
    </row>
    <row r="6" spans="2:31" ht="18" customHeight="1" x14ac:dyDescent="0.35">
      <c r="B6" s="61"/>
      <c r="C6" s="60"/>
      <c r="D6" s="66">
        <v>2014</v>
      </c>
      <c r="E6" s="67"/>
      <c r="F6" s="66">
        <v>2015</v>
      </c>
      <c r="G6" s="67"/>
      <c r="H6" s="66">
        <v>2016</v>
      </c>
      <c r="I6" s="67"/>
      <c r="J6" s="66">
        <v>2017</v>
      </c>
      <c r="K6" s="67"/>
      <c r="L6" s="66">
        <v>2018</v>
      </c>
      <c r="M6" s="67"/>
      <c r="N6" s="66">
        <v>2019</v>
      </c>
      <c r="O6" s="67"/>
      <c r="P6" s="66">
        <v>2020</v>
      </c>
      <c r="Q6" s="67"/>
      <c r="R6" s="66">
        <v>2021</v>
      </c>
      <c r="S6" s="67"/>
      <c r="T6" s="66">
        <v>2022</v>
      </c>
      <c r="U6" s="67"/>
      <c r="V6" s="66">
        <v>2023</v>
      </c>
      <c r="W6" s="67"/>
      <c r="X6" s="66" t="s">
        <v>77</v>
      </c>
      <c r="Y6" s="77"/>
      <c r="Z6" s="77"/>
      <c r="AA6" s="67"/>
      <c r="AB6" s="54"/>
      <c r="AC6" s="59"/>
      <c r="AD6" s="58"/>
      <c r="AE6"/>
    </row>
    <row r="7" spans="2:31" ht="18" customHeight="1" x14ac:dyDescent="0.35">
      <c r="B7" s="57"/>
      <c r="C7" s="53"/>
      <c r="D7" s="56" t="s">
        <v>76</v>
      </c>
      <c r="E7" s="55" t="s">
        <v>75</v>
      </c>
      <c r="F7" s="56" t="s">
        <v>76</v>
      </c>
      <c r="G7" s="55" t="s">
        <v>75</v>
      </c>
      <c r="H7" s="56" t="s">
        <v>76</v>
      </c>
      <c r="I7" s="55" t="s">
        <v>75</v>
      </c>
      <c r="J7" s="56" t="s">
        <v>76</v>
      </c>
      <c r="K7" s="55" t="s">
        <v>75</v>
      </c>
      <c r="L7" s="56" t="s">
        <v>76</v>
      </c>
      <c r="M7" s="55" t="s">
        <v>75</v>
      </c>
      <c r="N7" s="56" t="s">
        <v>76</v>
      </c>
      <c r="O7" s="55" t="s">
        <v>75</v>
      </c>
      <c r="P7" s="56" t="s">
        <v>76</v>
      </c>
      <c r="Q7" s="55" t="s">
        <v>75</v>
      </c>
      <c r="R7" s="56" t="s">
        <v>76</v>
      </c>
      <c r="S7" s="55" t="s">
        <v>75</v>
      </c>
      <c r="T7" s="56" t="s">
        <v>76</v>
      </c>
      <c r="U7" s="55" t="s">
        <v>75</v>
      </c>
      <c r="V7" s="56" t="s">
        <v>76</v>
      </c>
      <c r="W7" s="55" t="s">
        <v>75</v>
      </c>
      <c r="X7" s="56" t="s">
        <v>76</v>
      </c>
      <c r="Y7" s="56" t="s">
        <v>74</v>
      </c>
      <c r="Z7" s="55" t="s">
        <v>75</v>
      </c>
      <c r="AA7" s="55" t="s">
        <v>74</v>
      </c>
      <c r="AB7" s="54"/>
      <c r="AC7" s="50"/>
      <c r="AD7" s="42"/>
      <c r="AE7"/>
    </row>
    <row r="8" spans="2:31" ht="18" customHeight="1" collapsed="1" x14ac:dyDescent="0.35">
      <c r="B8" s="48" t="s">
        <v>70</v>
      </c>
      <c r="C8" s="53" t="s">
        <v>73</v>
      </c>
      <c r="D8" s="42">
        <f t="shared" ref="D8:W8" si="0">SUM(D9:D10)</f>
        <v>0</v>
      </c>
      <c r="E8" s="42">
        <f t="shared" si="0"/>
        <v>159228248.12</v>
      </c>
      <c r="F8" s="42">
        <f t="shared" si="0"/>
        <v>160000000</v>
      </c>
      <c r="G8" s="42">
        <f t="shared" si="0"/>
        <v>159772644.99000001</v>
      </c>
      <c r="H8" s="42">
        <f t="shared" si="0"/>
        <v>170000000</v>
      </c>
      <c r="I8" s="42">
        <f t="shared" si="0"/>
        <v>169976084</v>
      </c>
      <c r="J8" s="42">
        <f t="shared" si="0"/>
        <v>332500000</v>
      </c>
      <c r="K8" s="42">
        <f t="shared" si="0"/>
        <v>332500000</v>
      </c>
      <c r="L8" s="42">
        <f t="shared" si="0"/>
        <v>388500000</v>
      </c>
      <c r="M8" s="42">
        <f t="shared" si="0"/>
        <v>388251414</v>
      </c>
      <c r="N8" s="42">
        <f t="shared" si="0"/>
        <v>483850000</v>
      </c>
      <c r="O8" s="42">
        <f t="shared" si="0"/>
        <v>433303932.04860801</v>
      </c>
      <c r="P8" s="42">
        <f t="shared" si="0"/>
        <v>390200000</v>
      </c>
      <c r="Q8" s="42">
        <f t="shared" si="0"/>
        <v>368244144</v>
      </c>
      <c r="R8" s="42">
        <f t="shared" si="0"/>
        <v>570220200</v>
      </c>
      <c r="S8" s="42">
        <f t="shared" si="0"/>
        <v>572241587.27999997</v>
      </c>
      <c r="T8" s="42">
        <f t="shared" si="0"/>
        <v>691232900</v>
      </c>
      <c r="U8" s="42">
        <f t="shared" si="0"/>
        <v>665995269.81999993</v>
      </c>
      <c r="V8" s="42">
        <f t="shared" si="0"/>
        <v>351571600</v>
      </c>
      <c r="W8" s="42">
        <f t="shared" si="0"/>
        <v>351845696.86000001</v>
      </c>
      <c r="X8" s="42">
        <f t="shared" ref="X8:X54" si="1">SUM(D8,F8,H8,J8,L8,N8,P8,R8,T8,V8)</f>
        <v>3538074700</v>
      </c>
      <c r="Y8" s="43">
        <f>X8/X55</f>
        <v>0.11187905787498369</v>
      </c>
      <c r="Z8" s="42">
        <f t="shared" ref="Z8:Z54" si="2">SUM(E8,G8,I8,K8,M8,O8,Q8,S8,U8,W8)</f>
        <v>3601359021.118608</v>
      </c>
      <c r="AA8" s="43">
        <f>Z8/Z55</f>
        <v>0.12826989267495503</v>
      </c>
      <c r="AB8" s="46"/>
      <c r="AC8" s="50" t="s">
        <v>72</v>
      </c>
      <c r="AD8" s="42">
        <v>1585000000</v>
      </c>
      <c r="AE8"/>
    </row>
    <row r="9" spans="2:31" ht="18" hidden="1" customHeight="1" outlineLevel="1" x14ac:dyDescent="0.35">
      <c r="B9" s="45" t="s">
        <v>70</v>
      </c>
      <c r="C9" s="44" t="s">
        <v>71</v>
      </c>
      <c r="D9" s="42">
        <v>0</v>
      </c>
      <c r="E9" s="42">
        <v>159228248.12</v>
      </c>
      <c r="F9" s="42">
        <v>160000000</v>
      </c>
      <c r="G9" s="42">
        <v>159772644.99000001</v>
      </c>
      <c r="H9" s="42">
        <v>170000000</v>
      </c>
      <c r="I9" s="42">
        <v>169976084</v>
      </c>
      <c r="J9" s="42">
        <v>170000000</v>
      </c>
      <c r="K9" s="42">
        <v>170000000</v>
      </c>
      <c r="L9" s="42">
        <v>170000000</v>
      </c>
      <c r="M9" s="42">
        <v>169751414</v>
      </c>
      <c r="N9" s="42">
        <v>175000000</v>
      </c>
      <c r="O9" s="42">
        <v>174462954</v>
      </c>
      <c r="P9" s="42">
        <v>178900000</v>
      </c>
      <c r="Q9" s="42">
        <v>178890885</v>
      </c>
      <c r="R9" s="42">
        <v>179060200</v>
      </c>
      <c r="S9" s="42">
        <v>178996982.53</v>
      </c>
      <c r="T9" s="42">
        <v>179223500</v>
      </c>
      <c r="U9" s="42">
        <v>179108186.78999999</v>
      </c>
      <c r="V9" s="42">
        <v>179389500</v>
      </c>
      <c r="W9" s="42">
        <v>179153357.56</v>
      </c>
      <c r="X9" s="42">
        <f t="shared" si="1"/>
        <v>1561573200</v>
      </c>
      <c r="Y9" s="43">
        <f>X9/X55</f>
        <v>4.9379211360015517E-2</v>
      </c>
      <c r="Z9" s="42">
        <f t="shared" si="2"/>
        <v>1719340756.99</v>
      </c>
      <c r="AA9" s="43">
        <f>Z9/Z55</f>
        <v>6.1237897437474043E-2</v>
      </c>
      <c r="AB9" s="46"/>
      <c r="AC9" s="50"/>
      <c r="AD9" s="42"/>
      <c r="AE9"/>
    </row>
    <row r="10" spans="2:31" ht="18" hidden="1" customHeight="1" outlineLevel="1" x14ac:dyDescent="0.35">
      <c r="B10" s="45" t="s">
        <v>70</v>
      </c>
      <c r="C10" s="44" t="s">
        <v>69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162500000</v>
      </c>
      <c r="K10" s="42">
        <v>162500000</v>
      </c>
      <c r="L10" s="42">
        <v>218500000</v>
      </c>
      <c r="M10" s="42">
        <v>218500000</v>
      </c>
      <c r="N10" s="42">
        <v>308850000</v>
      </c>
      <c r="O10" s="42">
        <v>258840978.04860801</v>
      </c>
      <c r="P10" s="42">
        <v>211300000</v>
      </c>
      <c r="Q10" s="42">
        <v>189353259</v>
      </c>
      <c r="R10" s="42">
        <v>391160000</v>
      </c>
      <c r="S10" s="42">
        <v>393244604.75</v>
      </c>
      <c r="T10" s="42">
        <v>512009400</v>
      </c>
      <c r="U10" s="42">
        <v>486887083.02999997</v>
      </c>
      <c r="V10" s="42">
        <v>172182100</v>
      </c>
      <c r="W10" s="42">
        <v>172692339.30000001</v>
      </c>
      <c r="X10" s="42">
        <f t="shared" si="1"/>
        <v>1976501500</v>
      </c>
      <c r="Y10" s="43">
        <f>X10/X55</f>
        <v>6.2499846514968177E-2</v>
      </c>
      <c r="Z10" s="42">
        <f t="shared" si="2"/>
        <v>1882018264.128608</v>
      </c>
      <c r="AA10" s="43">
        <f>Z10/Z55</f>
        <v>6.7031995237480976E-2</v>
      </c>
      <c r="AB10" s="46"/>
      <c r="AC10" s="50"/>
      <c r="AD10" s="42"/>
      <c r="AE10"/>
    </row>
    <row r="11" spans="2:31" ht="18" customHeight="1" collapsed="1" x14ac:dyDescent="0.35">
      <c r="B11" s="48" t="s">
        <v>61</v>
      </c>
      <c r="C11" s="47" t="s">
        <v>68</v>
      </c>
      <c r="D11" s="42">
        <f t="shared" ref="D11:W11" si="3">SUM(D12:D17)</f>
        <v>0</v>
      </c>
      <c r="E11" s="42">
        <f t="shared" si="3"/>
        <v>406027677.51200002</v>
      </c>
      <c r="F11" s="42">
        <f t="shared" si="3"/>
        <v>778780460</v>
      </c>
      <c r="G11" s="42">
        <f t="shared" si="3"/>
        <v>786127891.8440001</v>
      </c>
      <c r="H11" s="42">
        <f t="shared" si="3"/>
        <v>937773100</v>
      </c>
      <c r="I11" s="42">
        <f t="shared" si="3"/>
        <v>921574699.78999996</v>
      </c>
      <c r="J11" s="42">
        <f t="shared" si="3"/>
        <v>999732700</v>
      </c>
      <c r="K11" s="42">
        <f t="shared" si="3"/>
        <v>973278073.2299999</v>
      </c>
      <c r="L11" s="42">
        <f t="shared" si="3"/>
        <v>1021831800</v>
      </c>
      <c r="M11" s="42">
        <f t="shared" si="3"/>
        <v>985434156</v>
      </c>
      <c r="N11" s="42">
        <f t="shared" si="3"/>
        <v>1342712569</v>
      </c>
      <c r="O11" s="42">
        <f t="shared" si="3"/>
        <v>1323286259</v>
      </c>
      <c r="P11" s="42">
        <f t="shared" si="3"/>
        <v>4770896300</v>
      </c>
      <c r="Q11" s="42">
        <f t="shared" si="3"/>
        <v>3990040482.0500002</v>
      </c>
      <c r="R11" s="42">
        <f t="shared" si="3"/>
        <v>3206791109</v>
      </c>
      <c r="S11" s="42">
        <f t="shared" si="3"/>
        <v>2450135237.04</v>
      </c>
      <c r="T11" s="42">
        <f t="shared" si="3"/>
        <v>3809651078.9099998</v>
      </c>
      <c r="U11" s="42">
        <f t="shared" si="3"/>
        <v>2426829194.21</v>
      </c>
      <c r="V11" s="42">
        <f t="shared" si="3"/>
        <v>1568670730.52</v>
      </c>
      <c r="W11" s="42">
        <f t="shared" si="3"/>
        <v>1306875253.8899999</v>
      </c>
      <c r="X11" s="42">
        <f t="shared" si="1"/>
        <v>18436839847.43</v>
      </c>
      <c r="Y11" s="43">
        <f>X11/X55</f>
        <v>0.58299963884946426</v>
      </c>
      <c r="Z11" s="42">
        <f t="shared" si="2"/>
        <v>15569608924.565998</v>
      </c>
      <c r="AA11" s="43">
        <f>Z11/Z55</f>
        <v>0.55454400797973902</v>
      </c>
      <c r="AB11" s="46"/>
      <c r="AC11" s="50" t="s">
        <v>67</v>
      </c>
      <c r="AD11" s="42">
        <v>750000000</v>
      </c>
      <c r="AE11"/>
    </row>
    <row r="12" spans="2:31" ht="18" hidden="1" customHeight="1" outlineLevel="1" x14ac:dyDescent="0.35">
      <c r="B12" s="45" t="s">
        <v>61</v>
      </c>
      <c r="C12" s="44" t="s">
        <v>66</v>
      </c>
      <c r="D12" s="42">
        <v>0</v>
      </c>
      <c r="E12" s="42">
        <v>0</v>
      </c>
      <c r="F12" s="42">
        <v>0</v>
      </c>
      <c r="G12" s="42">
        <v>0</v>
      </c>
      <c r="H12" s="42">
        <v>74731700</v>
      </c>
      <c r="I12" s="42">
        <v>70511998</v>
      </c>
      <c r="J12" s="42">
        <v>78981700</v>
      </c>
      <c r="K12" s="42">
        <v>72185579.409999996</v>
      </c>
      <c r="L12" s="42">
        <v>82481700</v>
      </c>
      <c r="M12" s="42">
        <v>70882566</v>
      </c>
      <c r="N12" s="42">
        <v>101757500</v>
      </c>
      <c r="O12" s="42">
        <v>93958201</v>
      </c>
      <c r="P12" s="42">
        <v>3328349900</v>
      </c>
      <c r="Q12" s="42">
        <v>2624201710.5500002</v>
      </c>
      <c r="R12" s="42">
        <v>1331421740</v>
      </c>
      <c r="S12" s="42">
        <v>743120254.65999985</v>
      </c>
      <c r="T12" s="42">
        <v>1425995968.9000001</v>
      </c>
      <c r="U12" s="42">
        <v>423948819.35000002</v>
      </c>
      <c r="V12" s="42">
        <v>122905400</v>
      </c>
      <c r="W12" s="42">
        <v>52281528.059999995</v>
      </c>
      <c r="X12" s="42">
        <f t="shared" si="1"/>
        <v>6546625608.8999996</v>
      </c>
      <c r="Y12" s="43">
        <f>X12/X55</f>
        <v>0.20701380481988507</v>
      </c>
      <c r="Z12" s="42">
        <f t="shared" si="2"/>
        <v>4151090657.0299997</v>
      </c>
      <c r="AA12" s="43">
        <f>Z12/Z55</f>
        <v>0.14784972837722263</v>
      </c>
      <c r="AB12" s="46"/>
      <c r="AC12" s="50"/>
      <c r="AD12" s="42"/>
      <c r="AE12"/>
    </row>
    <row r="13" spans="2:31" ht="18" hidden="1" customHeight="1" outlineLevel="1" x14ac:dyDescent="0.35">
      <c r="B13" s="45" t="s">
        <v>61</v>
      </c>
      <c r="C13" s="44" t="s">
        <v>65</v>
      </c>
      <c r="D13" s="42">
        <v>0</v>
      </c>
      <c r="E13" s="42">
        <v>373826297.29200006</v>
      </c>
      <c r="F13" s="42">
        <v>591877360</v>
      </c>
      <c r="G13" s="42">
        <v>610770924.63400006</v>
      </c>
      <c r="H13" s="42">
        <v>665217000</v>
      </c>
      <c r="I13" s="42">
        <v>662865289.12</v>
      </c>
      <c r="J13" s="42">
        <v>713568000</v>
      </c>
      <c r="K13" s="42">
        <v>709486663.92999995</v>
      </c>
      <c r="L13" s="42">
        <v>548209000</v>
      </c>
      <c r="M13" s="42">
        <v>542121689</v>
      </c>
      <c r="N13" s="42">
        <v>766081200</v>
      </c>
      <c r="O13" s="42">
        <v>766081200</v>
      </c>
      <c r="P13" s="42">
        <v>746076000</v>
      </c>
      <c r="Q13" s="42">
        <v>744931276</v>
      </c>
      <c r="R13" s="42">
        <v>668243000</v>
      </c>
      <c r="S13" s="42">
        <v>664048063.79999995</v>
      </c>
      <c r="T13" s="42">
        <v>528451400</v>
      </c>
      <c r="U13" s="42">
        <v>528451400</v>
      </c>
      <c r="V13" s="42">
        <v>435056000</v>
      </c>
      <c r="W13" s="42">
        <v>434860178.87</v>
      </c>
      <c r="X13" s="42">
        <f t="shared" si="1"/>
        <v>5662778960</v>
      </c>
      <c r="Y13" s="43">
        <f>X13/X55</f>
        <v>0.17906529079193267</v>
      </c>
      <c r="Z13" s="42">
        <f t="shared" si="2"/>
        <v>6037442982.6459999</v>
      </c>
      <c r="AA13" s="43">
        <f>Z13/Z55</f>
        <v>0.21503609022979933</v>
      </c>
      <c r="AB13" s="46"/>
      <c r="AC13" s="50"/>
      <c r="AD13" s="42"/>
      <c r="AE13"/>
    </row>
    <row r="14" spans="2:31" ht="18" hidden="1" customHeight="1" outlineLevel="1" x14ac:dyDescent="0.35">
      <c r="B14" s="45" t="s">
        <v>61</v>
      </c>
      <c r="C14" s="44" t="s">
        <v>64</v>
      </c>
      <c r="D14" s="42">
        <v>0</v>
      </c>
      <c r="E14" s="42">
        <v>0</v>
      </c>
      <c r="F14" s="42">
        <v>58059000</v>
      </c>
      <c r="G14" s="42">
        <v>55493180.629999995</v>
      </c>
      <c r="H14" s="42">
        <v>59571000</v>
      </c>
      <c r="I14" s="42">
        <v>58215945</v>
      </c>
      <c r="J14" s="42">
        <v>58941000</v>
      </c>
      <c r="K14" s="42">
        <v>58066383</v>
      </c>
      <c r="L14" s="42">
        <v>247750800</v>
      </c>
      <c r="M14" s="42">
        <v>242938071</v>
      </c>
      <c r="N14" s="42">
        <v>324406700</v>
      </c>
      <c r="O14" s="42">
        <v>321501560</v>
      </c>
      <c r="P14" s="42">
        <v>446692600</v>
      </c>
      <c r="Q14" s="42">
        <v>442970304</v>
      </c>
      <c r="R14" s="42">
        <v>762655200</v>
      </c>
      <c r="S14" s="42">
        <v>724117649.55999994</v>
      </c>
      <c r="T14" s="42">
        <v>1075152306.8899999</v>
      </c>
      <c r="U14" s="42">
        <v>898022716.04999995</v>
      </c>
      <c r="V14" s="42">
        <v>816661830.51999998</v>
      </c>
      <c r="W14" s="42">
        <v>648146751.53999984</v>
      </c>
      <c r="X14" s="42">
        <f t="shared" si="1"/>
        <v>3849890437.4099998</v>
      </c>
      <c r="Y14" s="43">
        <f>X14/X55</f>
        <v>0.12173912412288515</v>
      </c>
      <c r="Z14" s="42">
        <f t="shared" si="2"/>
        <v>3449472560.7799997</v>
      </c>
      <c r="AA14" s="43">
        <f>Z14/Z55</f>
        <v>0.12286014045303945</v>
      </c>
      <c r="AB14" s="46"/>
      <c r="AC14" s="50"/>
      <c r="AD14" s="42"/>
      <c r="AE14"/>
    </row>
    <row r="15" spans="2:31" ht="18" hidden="1" customHeight="1" outlineLevel="1" x14ac:dyDescent="0.35">
      <c r="B15" s="45" t="s">
        <v>61</v>
      </c>
      <c r="C15" s="44" t="s">
        <v>63</v>
      </c>
      <c r="D15" s="42">
        <v>0</v>
      </c>
      <c r="E15" s="42">
        <v>0</v>
      </c>
      <c r="F15" s="42">
        <v>47701000</v>
      </c>
      <c r="G15" s="42">
        <v>42874970.799999997</v>
      </c>
      <c r="H15" s="42">
        <v>47701000</v>
      </c>
      <c r="I15" s="42">
        <v>47107153</v>
      </c>
      <c r="J15" s="42">
        <v>47701000</v>
      </c>
      <c r="K15" s="42">
        <v>46950488.090000004</v>
      </c>
      <c r="L15" s="42">
        <v>47701000</v>
      </c>
      <c r="M15" s="42">
        <v>47240814</v>
      </c>
      <c r="N15" s="42">
        <v>47701000</v>
      </c>
      <c r="O15" s="42">
        <v>47302501</v>
      </c>
      <c r="P15" s="42">
        <v>122701000</v>
      </c>
      <c r="Q15" s="42">
        <v>51849876.5</v>
      </c>
      <c r="R15" s="42">
        <v>289641069</v>
      </c>
      <c r="S15" s="42">
        <v>176196373.60000002</v>
      </c>
      <c r="T15" s="42">
        <v>536161803.12000006</v>
      </c>
      <c r="U15" s="42">
        <v>381102600.81000006</v>
      </c>
      <c r="V15" s="42">
        <v>57700000</v>
      </c>
      <c r="W15" s="42">
        <v>57534921.640000001</v>
      </c>
      <c r="X15" s="42">
        <f t="shared" si="1"/>
        <v>1244708872.1200001</v>
      </c>
      <c r="Y15" s="43">
        <f>X15/X55</f>
        <v>3.9359501352930495E-2</v>
      </c>
      <c r="Z15" s="42">
        <f t="shared" si="2"/>
        <v>898159699.44000006</v>
      </c>
      <c r="AA15" s="43">
        <f>Z15/Z55</f>
        <v>3.1989825945305111E-2</v>
      </c>
      <c r="AB15" s="46"/>
      <c r="AC15" s="50"/>
      <c r="AD15" s="42"/>
      <c r="AE15"/>
    </row>
    <row r="16" spans="2:31" ht="18" hidden="1" customHeight="1" outlineLevel="1" x14ac:dyDescent="0.35">
      <c r="B16" s="45" t="s">
        <v>61</v>
      </c>
      <c r="C16" s="44" t="s">
        <v>62</v>
      </c>
      <c r="D16" s="42">
        <v>0</v>
      </c>
      <c r="E16" s="42">
        <v>15900443.26</v>
      </c>
      <c r="F16" s="42">
        <v>61793100</v>
      </c>
      <c r="G16" s="42">
        <v>59472277.319999993</v>
      </c>
      <c r="H16" s="42">
        <v>70319700</v>
      </c>
      <c r="I16" s="42">
        <v>64591169.670000002</v>
      </c>
      <c r="J16" s="42">
        <v>78578400</v>
      </c>
      <c r="K16" s="42">
        <v>66751435.030000001</v>
      </c>
      <c r="L16" s="42">
        <v>73429300</v>
      </c>
      <c r="M16" s="42">
        <v>62458336</v>
      </c>
      <c r="N16" s="42">
        <v>78560269</v>
      </c>
      <c r="O16" s="42">
        <v>72094324</v>
      </c>
      <c r="P16" s="42">
        <v>102331200</v>
      </c>
      <c r="Q16" s="42">
        <v>102108032</v>
      </c>
      <c r="R16" s="42">
        <v>120623400</v>
      </c>
      <c r="S16" s="42">
        <v>113547191.92</v>
      </c>
      <c r="T16" s="42">
        <v>208258500</v>
      </c>
      <c r="U16" s="42">
        <v>164940770</v>
      </c>
      <c r="V16" s="42">
        <v>129025700</v>
      </c>
      <c r="W16" s="42">
        <v>107397578.73</v>
      </c>
      <c r="X16" s="42">
        <f t="shared" si="1"/>
        <v>922919569</v>
      </c>
      <c r="Y16" s="43">
        <f>X16/X55</f>
        <v>2.9184056479674102E-2</v>
      </c>
      <c r="Z16" s="42">
        <f t="shared" si="2"/>
        <v>829261557.92999995</v>
      </c>
      <c r="AA16" s="43">
        <f>Z16/Z55</f>
        <v>2.9535875321341339E-2</v>
      </c>
      <c r="AB16" s="46"/>
      <c r="AC16" s="50"/>
      <c r="AD16" s="42"/>
      <c r="AE16"/>
    </row>
    <row r="17" spans="2:31" ht="18" hidden="1" customHeight="1" outlineLevel="2" x14ac:dyDescent="0.35">
      <c r="B17" s="45" t="s">
        <v>61</v>
      </c>
      <c r="C17" s="44" t="s">
        <v>60</v>
      </c>
      <c r="D17" s="42">
        <v>0</v>
      </c>
      <c r="E17" s="42">
        <v>16300936.960000001</v>
      </c>
      <c r="F17" s="42">
        <v>19350000</v>
      </c>
      <c r="G17" s="42">
        <v>17516538.460000001</v>
      </c>
      <c r="H17" s="42">
        <v>20232700</v>
      </c>
      <c r="I17" s="42">
        <v>18283145</v>
      </c>
      <c r="J17" s="42">
        <v>21962600</v>
      </c>
      <c r="K17" s="42">
        <v>19837523.77</v>
      </c>
      <c r="L17" s="42">
        <v>22260000</v>
      </c>
      <c r="M17" s="42">
        <v>19792680</v>
      </c>
      <c r="N17" s="42">
        <v>24205900</v>
      </c>
      <c r="O17" s="42">
        <v>22348473</v>
      </c>
      <c r="P17" s="42">
        <v>24745600</v>
      </c>
      <c r="Q17" s="42">
        <v>23979283</v>
      </c>
      <c r="R17" s="42">
        <v>34206700</v>
      </c>
      <c r="S17" s="42">
        <v>29105703.5</v>
      </c>
      <c r="T17" s="42">
        <v>35631100</v>
      </c>
      <c r="U17" s="42">
        <v>30362888</v>
      </c>
      <c r="V17" s="42">
        <v>7321800</v>
      </c>
      <c r="W17" s="42">
        <v>6654295.0499999998</v>
      </c>
      <c r="X17" s="42">
        <f t="shared" si="1"/>
        <v>209916400</v>
      </c>
      <c r="Y17" s="43">
        <f>X17/X55</f>
        <v>6.637861282156713E-3</v>
      </c>
      <c r="Z17" s="42">
        <f t="shared" si="2"/>
        <v>204181466.74000001</v>
      </c>
      <c r="AA17" s="43">
        <f>Z17/Z55</f>
        <v>7.2723476530312144E-3</v>
      </c>
      <c r="AB17" s="46"/>
      <c r="AC17" s="50"/>
      <c r="AD17" s="42"/>
      <c r="AE17"/>
    </row>
    <row r="18" spans="2:31" ht="18" customHeight="1" collapsed="1" x14ac:dyDescent="0.35">
      <c r="B18" s="48" t="s">
        <v>56</v>
      </c>
      <c r="C18" s="47" t="s">
        <v>59</v>
      </c>
      <c r="D18" s="42">
        <f t="shared" ref="D18:W18" si="4">SUM(D19:D20)</f>
        <v>0</v>
      </c>
      <c r="E18" s="42">
        <f t="shared" si="4"/>
        <v>54867885.590000004</v>
      </c>
      <c r="F18" s="42">
        <f t="shared" si="4"/>
        <v>55262000</v>
      </c>
      <c r="G18" s="42">
        <f t="shared" si="4"/>
        <v>62418435.840000004</v>
      </c>
      <c r="H18" s="42">
        <f t="shared" si="4"/>
        <v>68384000</v>
      </c>
      <c r="I18" s="42">
        <f t="shared" si="4"/>
        <v>64372418.730000004</v>
      </c>
      <c r="J18" s="42">
        <f t="shared" si="4"/>
        <v>84151000</v>
      </c>
      <c r="K18" s="42">
        <f t="shared" si="4"/>
        <v>79717091.650000006</v>
      </c>
      <c r="L18" s="42">
        <f t="shared" si="4"/>
        <v>96886000</v>
      </c>
      <c r="M18" s="42">
        <f t="shared" si="4"/>
        <v>95786000</v>
      </c>
      <c r="N18" s="42">
        <f t="shared" si="4"/>
        <v>105297000</v>
      </c>
      <c r="O18" s="42">
        <f t="shared" si="4"/>
        <v>83733388</v>
      </c>
      <c r="P18" s="42">
        <f t="shared" si="4"/>
        <v>122271000</v>
      </c>
      <c r="Q18" s="42">
        <f t="shared" si="4"/>
        <v>57412185</v>
      </c>
      <c r="R18" s="42">
        <f t="shared" si="4"/>
        <v>132278000</v>
      </c>
      <c r="S18" s="42">
        <f t="shared" si="4"/>
        <v>72662000</v>
      </c>
      <c r="T18" s="42">
        <f t="shared" si="4"/>
        <v>151335000</v>
      </c>
      <c r="U18" s="42">
        <f t="shared" si="4"/>
        <v>104758971</v>
      </c>
      <c r="V18" s="42">
        <f t="shared" si="4"/>
        <v>117414000</v>
      </c>
      <c r="W18" s="42">
        <f t="shared" si="4"/>
        <v>90854000</v>
      </c>
      <c r="X18" s="42">
        <f t="shared" si="1"/>
        <v>933278000</v>
      </c>
      <c r="Y18" s="43">
        <f>X18/X55</f>
        <v>2.9511605104168386E-2</v>
      </c>
      <c r="Z18" s="42">
        <f t="shared" si="2"/>
        <v>766582375.81000006</v>
      </c>
      <c r="AA18" s="43">
        <f>Z18/Z55</f>
        <v>2.7303425872025087E-2</v>
      </c>
      <c r="AB18" s="46"/>
      <c r="AC18" s="50" t="s">
        <v>58</v>
      </c>
      <c r="AD18" s="42">
        <v>1825000000</v>
      </c>
      <c r="AE18"/>
    </row>
    <row r="19" spans="2:31" ht="18" hidden="1" customHeight="1" outlineLevel="1" x14ac:dyDescent="0.35">
      <c r="B19" s="45" t="s">
        <v>56</v>
      </c>
      <c r="C19" s="44" t="s">
        <v>57</v>
      </c>
      <c r="D19" s="42">
        <v>0</v>
      </c>
      <c r="E19" s="42">
        <v>54867885.590000004</v>
      </c>
      <c r="F19" s="42">
        <v>55262000</v>
      </c>
      <c r="G19" s="42">
        <v>62418435.840000004</v>
      </c>
      <c r="H19" s="42">
        <v>68384000</v>
      </c>
      <c r="I19" s="42">
        <v>64372418.730000004</v>
      </c>
      <c r="J19" s="42">
        <v>84151000</v>
      </c>
      <c r="K19" s="42">
        <v>79717091.650000006</v>
      </c>
      <c r="L19" s="42">
        <v>96886000</v>
      </c>
      <c r="M19" s="42">
        <v>95786000</v>
      </c>
      <c r="N19" s="42">
        <v>105297000</v>
      </c>
      <c r="O19" s="42">
        <v>83733388</v>
      </c>
      <c r="P19" s="42">
        <v>112271000</v>
      </c>
      <c r="Q19" s="42">
        <v>47858000</v>
      </c>
      <c r="R19" s="42">
        <v>112278000</v>
      </c>
      <c r="S19" s="42">
        <v>52662000</v>
      </c>
      <c r="T19" s="42">
        <v>101335000</v>
      </c>
      <c r="U19" s="42">
        <v>57806000</v>
      </c>
      <c r="V19" s="42">
        <v>89414000</v>
      </c>
      <c r="W19" s="42">
        <v>62854000</v>
      </c>
      <c r="X19" s="42">
        <f t="shared" si="1"/>
        <v>825278000</v>
      </c>
      <c r="Y19" s="43">
        <f>X19/X55</f>
        <v>2.6096488331620243E-2</v>
      </c>
      <c r="Z19" s="42">
        <f t="shared" si="2"/>
        <v>662075219.81000006</v>
      </c>
      <c r="AA19" s="43">
        <f>Z19/Z55</f>
        <v>2.3581186127174251E-2</v>
      </c>
      <c r="AB19" s="46"/>
      <c r="AC19" s="50"/>
      <c r="AD19" s="42"/>
      <c r="AE19"/>
    </row>
    <row r="20" spans="2:31" ht="18" hidden="1" customHeight="1" outlineLevel="2" x14ac:dyDescent="0.35">
      <c r="B20" s="45" t="s">
        <v>56</v>
      </c>
      <c r="C20" s="44" t="s">
        <v>55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10000000</v>
      </c>
      <c r="Q20" s="42">
        <v>9554185</v>
      </c>
      <c r="R20" s="42">
        <v>20000000</v>
      </c>
      <c r="S20" s="42">
        <v>20000000</v>
      </c>
      <c r="T20" s="42">
        <v>50000000</v>
      </c>
      <c r="U20" s="42">
        <v>46952971</v>
      </c>
      <c r="V20" s="42">
        <v>28000000</v>
      </c>
      <c r="W20" s="42">
        <v>28000000</v>
      </c>
      <c r="X20" s="42">
        <f t="shared" si="1"/>
        <v>108000000</v>
      </c>
      <c r="Y20" s="43">
        <f>X20/X55</f>
        <v>3.4151167725481428E-3</v>
      </c>
      <c r="Z20" s="42">
        <f t="shared" si="2"/>
        <v>104507156</v>
      </c>
      <c r="AA20" s="43">
        <f>Z20/Z55</f>
        <v>3.7222397448508355E-3</v>
      </c>
      <c r="AB20" s="46"/>
      <c r="AC20" s="50"/>
      <c r="AD20" s="42"/>
      <c r="AE20"/>
    </row>
    <row r="21" spans="2:31" ht="18" customHeight="1" collapsed="1" x14ac:dyDescent="0.35">
      <c r="B21" s="48" t="s">
        <v>51</v>
      </c>
      <c r="C21" s="47" t="s">
        <v>54</v>
      </c>
      <c r="D21" s="42">
        <f t="shared" ref="D21:W21" si="5">SUM(D22:D23)</f>
        <v>0</v>
      </c>
      <c r="E21" s="42">
        <f t="shared" si="5"/>
        <v>6558340.4500000002</v>
      </c>
      <c r="F21" s="42">
        <f t="shared" si="5"/>
        <v>7371000</v>
      </c>
      <c r="G21" s="42">
        <f t="shared" si="5"/>
        <v>7364231.2300000004</v>
      </c>
      <c r="H21" s="42">
        <f t="shared" si="5"/>
        <v>7371000</v>
      </c>
      <c r="I21" s="42">
        <f t="shared" si="5"/>
        <v>6828245</v>
      </c>
      <c r="J21" s="42">
        <f t="shared" si="5"/>
        <v>7651000</v>
      </c>
      <c r="K21" s="42">
        <f t="shared" si="5"/>
        <v>6586400.8600000003</v>
      </c>
      <c r="L21" s="42">
        <f t="shared" si="5"/>
        <v>7651000</v>
      </c>
      <c r="M21" s="42">
        <f t="shared" si="5"/>
        <v>3181660</v>
      </c>
      <c r="N21" s="42">
        <f t="shared" si="5"/>
        <v>9529600</v>
      </c>
      <c r="O21" s="42">
        <f t="shared" si="5"/>
        <v>5519835</v>
      </c>
      <c r="P21" s="42">
        <f t="shared" si="5"/>
        <v>14401000</v>
      </c>
      <c r="Q21" s="42">
        <f t="shared" si="5"/>
        <v>3947143.76</v>
      </c>
      <c r="R21" s="42">
        <f t="shared" si="5"/>
        <v>14167267.75</v>
      </c>
      <c r="S21" s="42">
        <f t="shared" si="5"/>
        <v>4893237.47</v>
      </c>
      <c r="T21" s="42">
        <f t="shared" si="5"/>
        <v>12213847.67</v>
      </c>
      <c r="U21" s="42">
        <f t="shared" si="5"/>
        <v>6417411.1600000001</v>
      </c>
      <c r="V21" s="42">
        <f t="shared" si="5"/>
        <v>10714100</v>
      </c>
      <c r="W21" s="42">
        <f t="shared" si="5"/>
        <v>5085426.7200000007</v>
      </c>
      <c r="X21" s="42">
        <f t="shared" si="1"/>
        <v>91069815.420000002</v>
      </c>
      <c r="Y21" s="43">
        <f>X21/X55</f>
        <v>2.879759760312088E-3</v>
      </c>
      <c r="Z21" s="42">
        <f t="shared" si="2"/>
        <v>56381931.649999991</v>
      </c>
      <c r="AA21" s="43">
        <f>Z21/Z55</f>
        <v>2.0081597750023282E-3</v>
      </c>
      <c r="AB21" s="46"/>
      <c r="AC21" s="50" t="s">
        <v>53</v>
      </c>
      <c r="AD21" s="42">
        <v>2025000000</v>
      </c>
      <c r="AE21"/>
    </row>
    <row r="22" spans="2:31" ht="18" hidden="1" customHeight="1" outlineLevel="1" x14ac:dyDescent="0.35">
      <c r="B22" s="45" t="s">
        <v>51</v>
      </c>
      <c r="C22" s="44" t="s">
        <v>52</v>
      </c>
      <c r="D22" s="42">
        <v>0</v>
      </c>
      <c r="E22" s="42">
        <v>6558340.4500000002</v>
      </c>
      <c r="F22" s="42">
        <v>7371000</v>
      </c>
      <c r="G22" s="42">
        <v>7364231.2300000004</v>
      </c>
      <c r="H22" s="42">
        <v>7371000</v>
      </c>
      <c r="I22" s="42">
        <v>6828245</v>
      </c>
      <c r="J22" s="42">
        <v>7651000</v>
      </c>
      <c r="K22" s="42">
        <v>6586400.8600000003</v>
      </c>
      <c r="L22" s="42">
        <v>7651000</v>
      </c>
      <c r="M22" s="42">
        <v>3181660</v>
      </c>
      <c r="N22" s="42">
        <v>7651000</v>
      </c>
      <c r="O22" s="42">
        <v>4906259</v>
      </c>
      <c r="P22" s="42">
        <v>7651000</v>
      </c>
      <c r="Q22" s="42">
        <v>2696711</v>
      </c>
      <c r="R22" s="42">
        <v>7651000</v>
      </c>
      <c r="S22" s="42">
        <v>1921349.67</v>
      </c>
      <c r="T22" s="42">
        <v>7651000</v>
      </c>
      <c r="U22" s="42">
        <v>2645325</v>
      </c>
      <c r="V22" s="42">
        <v>7651000</v>
      </c>
      <c r="W22" s="42">
        <v>2647337.39</v>
      </c>
      <c r="X22" s="42">
        <f t="shared" si="1"/>
        <v>68299000</v>
      </c>
      <c r="Y22" s="43">
        <f>X22/X55</f>
        <v>2.159713522669126E-3</v>
      </c>
      <c r="Z22" s="42">
        <f t="shared" si="2"/>
        <v>45335859.600000001</v>
      </c>
      <c r="AA22" s="43">
        <f>Z22/Z55</f>
        <v>1.6147309421576576E-3</v>
      </c>
      <c r="AB22" s="46"/>
      <c r="AC22" s="50"/>
      <c r="AD22" s="42"/>
      <c r="AE22"/>
    </row>
    <row r="23" spans="2:31" ht="18" hidden="1" customHeight="1" outlineLevel="2" x14ac:dyDescent="0.35">
      <c r="B23" s="45" t="s">
        <v>51</v>
      </c>
      <c r="C23" s="44" t="s">
        <v>50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1878600</v>
      </c>
      <c r="O23" s="42">
        <v>613576</v>
      </c>
      <c r="P23" s="42">
        <v>6750000</v>
      </c>
      <c r="Q23" s="42">
        <v>1250432.76</v>
      </c>
      <c r="R23" s="42">
        <v>6516267.75</v>
      </c>
      <c r="S23" s="42">
        <v>2971887.8</v>
      </c>
      <c r="T23" s="42">
        <v>4562847.67</v>
      </c>
      <c r="U23" s="42">
        <v>3772086.16</v>
      </c>
      <c r="V23" s="42">
        <v>3063100</v>
      </c>
      <c r="W23" s="42">
        <v>2438089.33</v>
      </c>
      <c r="X23" s="42">
        <f t="shared" si="1"/>
        <v>22770815.420000002</v>
      </c>
      <c r="Y23" s="43">
        <f>X23/X55</f>
        <v>7.2004623764296196E-4</v>
      </c>
      <c r="Z23" s="42">
        <f t="shared" si="2"/>
        <v>11046072.049999999</v>
      </c>
      <c r="AA23" s="43">
        <f>Z23/Z55</f>
        <v>3.9342883284467086E-4</v>
      </c>
      <c r="AB23" s="46"/>
      <c r="AC23" s="50"/>
      <c r="AD23" s="42"/>
      <c r="AE23"/>
    </row>
    <row r="24" spans="2:31" ht="18" customHeight="1" collapsed="1" x14ac:dyDescent="0.35">
      <c r="B24" s="48" t="s">
        <v>47</v>
      </c>
      <c r="C24" s="47" t="s">
        <v>49</v>
      </c>
      <c r="D24" s="42">
        <f t="shared" ref="D24:W24" si="6">SUM(D25)</f>
        <v>0</v>
      </c>
      <c r="E24" s="42">
        <f t="shared" si="6"/>
        <v>0</v>
      </c>
      <c r="F24" s="42">
        <f t="shared" si="6"/>
        <v>0</v>
      </c>
      <c r="G24" s="42">
        <f t="shared" si="6"/>
        <v>0</v>
      </c>
      <c r="H24" s="42">
        <f t="shared" si="6"/>
        <v>0</v>
      </c>
      <c r="I24" s="42">
        <f t="shared" si="6"/>
        <v>0</v>
      </c>
      <c r="J24" s="42">
        <f t="shared" si="6"/>
        <v>0</v>
      </c>
      <c r="K24" s="42">
        <f t="shared" si="6"/>
        <v>0</v>
      </c>
      <c r="L24" s="42">
        <f t="shared" si="6"/>
        <v>0</v>
      </c>
      <c r="M24" s="42">
        <f t="shared" si="6"/>
        <v>0</v>
      </c>
      <c r="N24" s="42">
        <f t="shared" si="6"/>
        <v>2870000</v>
      </c>
      <c r="O24" s="42">
        <f t="shared" si="6"/>
        <v>2331144</v>
      </c>
      <c r="P24" s="42">
        <f t="shared" si="6"/>
        <v>2870000</v>
      </c>
      <c r="Q24" s="42">
        <f t="shared" si="6"/>
        <v>1568610</v>
      </c>
      <c r="R24" s="42">
        <f t="shared" si="6"/>
        <v>2840000</v>
      </c>
      <c r="S24" s="42">
        <f t="shared" si="6"/>
        <v>2429711.6399999997</v>
      </c>
      <c r="T24" s="42">
        <f t="shared" si="6"/>
        <v>3705000</v>
      </c>
      <c r="U24" s="42">
        <f t="shared" si="6"/>
        <v>3154452</v>
      </c>
      <c r="V24" s="42">
        <f t="shared" si="6"/>
        <v>3705000</v>
      </c>
      <c r="W24" s="42">
        <f t="shared" si="6"/>
        <v>3407025.38</v>
      </c>
      <c r="X24" s="42">
        <f t="shared" si="1"/>
        <v>15990000</v>
      </c>
      <c r="Y24" s="43">
        <f>X24/X55</f>
        <v>5.056270110467111E-4</v>
      </c>
      <c r="Z24" s="42">
        <f t="shared" si="2"/>
        <v>12890943.02</v>
      </c>
      <c r="AA24" s="43">
        <f>Z24/Z55</f>
        <v>4.5913774993218127E-4</v>
      </c>
      <c r="AB24" s="46"/>
      <c r="AC24" s="50" t="s">
        <v>48</v>
      </c>
      <c r="AD24" s="42">
        <v>1000000000</v>
      </c>
      <c r="AE24"/>
    </row>
    <row r="25" spans="2:31" ht="18" hidden="1" customHeight="1" outlineLevel="1" x14ac:dyDescent="0.35">
      <c r="B25" s="45" t="s">
        <v>47</v>
      </c>
      <c r="C25" s="44" t="s">
        <v>46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2870000</v>
      </c>
      <c r="O25" s="42">
        <v>2331144</v>
      </c>
      <c r="P25" s="42">
        <v>2870000</v>
      </c>
      <c r="Q25" s="42">
        <v>1568610</v>
      </c>
      <c r="R25" s="42">
        <v>2840000</v>
      </c>
      <c r="S25" s="42">
        <v>2429711.6399999997</v>
      </c>
      <c r="T25" s="42">
        <v>3705000</v>
      </c>
      <c r="U25" s="42">
        <v>3154452</v>
      </c>
      <c r="V25" s="42">
        <v>3705000</v>
      </c>
      <c r="W25" s="42">
        <v>3407025.38</v>
      </c>
      <c r="X25" s="42">
        <f t="shared" si="1"/>
        <v>15990000</v>
      </c>
      <c r="Y25" s="43">
        <f>X25/X55</f>
        <v>5.056270110467111E-4</v>
      </c>
      <c r="Z25" s="42">
        <f t="shared" si="2"/>
        <v>12890943.02</v>
      </c>
      <c r="AA25" s="43">
        <f>Z25/Z55</f>
        <v>4.5913774993218127E-4</v>
      </c>
      <c r="AB25" s="46"/>
      <c r="AC25" s="50"/>
      <c r="AD25" s="42"/>
      <c r="AE25"/>
    </row>
    <row r="26" spans="2:31" ht="18" customHeight="1" collapsed="1" x14ac:dyDescent="0.35">
      <c r="B26" s="48" t="s">
        <v>38</v>
      </c>
      <c r="C26" s="47" t="s">
        <v>45</v>
      </c>
      <c r="D26" s="42">
        <f t="shared" ref="D26:W26" si="7">SUM(D27:D32)</f>
        <v>0</v>
      </c>
      <c r="E26" s="42">
        <f t="shared" si="7"/>
        <v>21721949.640000001</v>
      </c>
      <c r="F26" s="42">
        <f t="shared" si="7"/>
        <v>46426300</v>
      </c>
      <c r="G26" s="42">
        <f t="shared" si="7"/>
        <v>31572723.620000001</v>
      </c>
      <c r="H26" s="42">
        <f t="shared" si="7"/>
        <v>76499200</v>
      </c>
      <c r="I26" s="42">
        <f t="shared" si="7"/>
        <v>64541133</v>
      </c>
      <c r="J26" s="42">
        <f t="shared" si="7"/>
        <v>96778900</v>
      </c>
      <c r="K26" s="42">
        <f t="shared" si="7"/>
        <v>76673597.539999992</v>
      </c>
      <c r="L26" s="42">
        <f t="shared" si="7"/>
        <v>117149200</v>
      </c>
      <c r="M26" s="42">
        <f t="shared" si="7"/>
        <v>85982102</v>
      </c>
      <c r="N26" s="42">
        <f t="shared" si="7"/>
        <v>181418900</v>
      </c>
      <c r="O26" s="42">
        <f t="shared" si="7"/>
        <v>157522479</v>
      </c>
      <c r="P26" s="42">
        <f t="shared" si="7"/>
        <v>200540100</v>
      </c>
      <c r="Q26" s="42">
        <f t="shared" si="7"/>
        <v>217541832</v>
      </c>
      <c r="R26" s="42">
        <f t="shared" si="7"/>
        <v>230965500</v>
      </c>
      <c r="S26" s="42">
        <f t="shared" si="7"/>
        <v>172966552.82000002</v>
      </c>
      <c r="T26" s="42">
        <f t="shared" si="7"/>
        <v>275942400</v>
      </c>
      <c r="U26" s="42">
        <f t="shared" si="7"/>
        <v>226909306.94999999</v>
      </c>
      <c r="V26" s="42">
        <f t="shared" si="7"/>
        <v>145487000</v>
      </c>
      <c r="W26" s="42">
        <f t="shared" si="7"/>
        <v>111869069.74000001</v>
      </c>
      <c r="X26" s="42">
        <f t="shared" si="1"/>
        <v>1371207500</v>
      </c>
      <c r="Y26" s="43">
        <f>X26/X55</f>
        <v>4.335957159160933E-2</v>
      </c>
      <c r="Z26" s="42">
        <f t="shared" si="2"/>
        <v>1167300746.3099999</v>
      </c>
      <c r="AA26" s="43">
        <f>Z26/Z55</f>
        <v>4.1575844166203545E-2</v>
      </c>
      <c r="AB26" s="46"/>
      <c r="AC26" s="50" t="s">
        <v>44</v>
      </c>
      <c r="AD26" s="42">
        <v>2250000000</v>
      </c>
      <c r="AE26"/>
    </row>
    <row r="27" spans="2:31" ht="18" hidden="1" customHeight="1" outlineLevel="1" x14ac:dyDescent="0.35">
      <c r="B27" s="45" t="s">
        <v>38</v>
      </c>
      <c r="C27" s="44" t="s">
        <v>43</v>
      </c>
      <c r="D27" s="42">
        <v>0</v>
      </c>
      <c r="E27" s="42">
        <v>0</v>
      </c>
      <c r="F27" s="42">
        <v>5030600</v>
      </c>
      <c r="G27" s="42">
        <v>2303153</v>
      </c>
      <c r="H27" s="42">
        <v>5430600</v>
      </c>
      <c r="I27" s="42">
        <v>4079769</v>
      </c>
      <c r="J27" s="42">
        <v>5430600</v>
      </c>
      <c r="K27" s="42">
        <v>4522860.7</v>
      </c>
      <c r="L27" s="42">
        <v>6280600</v>
      </c>
      <c r="M27" s="42">
        <v>2063718</v>
      </c>
      <c r="N27" s="42">
        <v>9280600</v>
      </c>
      <c r="O27" s="42">
        <v>7754688</v>
      </c>
      <c r="P27" s="42">
        <v>9530600</v>
      </c>
      <c r="Q27" s="42">
        <v>9221793</v>
      </c>
      <c r="R27" s="42">
        <v>9590600</v>
      </c>
      <c r="S27" s="42">
        <v>9331875.3200000003</v>
      </c>
      <c r="T27" s="42">
        <v>10840600</v>
      </c>
      <c r="U27" s="42">
        <v>8318769</v>
      </c>
      <c r="V27" s="42">
        <v>10340600</v>
      </c>
      <c r="W27" s="42">
        <v>6775720.8799999999</v>
      </c>
      <c r="X27" s="42">
        <f t="shared" si="1"/>
        <v>71755400</v>
      </c>
      <c r="Y27" s="43">
        <f>X27/X55</f>
        <v>2.2690099079713056E-3</v>
      </c>
      <c r="Z27" s="42">
        <f t="shared" si="2"/>
        <v>54372346.899999999</v>
      </c>
      <c r="AA27" s="43">
        <f>Z27/Z55</f>
        <v>1.9365842340212291E-3</v>
      </c>
      <c r="AB27" s="46"/>
      <c r="AC27" s="50"/>
      <c r="AD27" s="42"/>
      <c r="AE27"/>
    </row>
    <row r="28" spans="2:31" ht="18" hidden="1" customHeight="1" outlineLevel="1" x14ac:dyDescent="0.35">
      <c r="B28" s="45" t="s">
        <v>38</v>
      </c>
      <c r="C28" s="44" t="s">
        <v>42</v>
      </c>
      <c r="D28" s="42">
        <v>0</v>
      </c>
      <c r="E28" s="42">
        <v>17790877</v>
      </c>
      <c r="F28" s="42">
        <v>15023100</v>
      </c>
      <c r="G28" s="42">
        <v>5034507.97</v>
      </c>
      <c r="H28" s="42">
        <v>27000000</v>
      </c>
      <c r="I28" s="42">
        <v>26112411</v>
      </c>
      <c r="J28" s="42">
        <v>35300000</v>
      </c>
      <c r="K28" s="42">
        <v>30051701.93</v>
      </c>
      <c r="L28" s="42">
        <v>51800000</v>
      </c>
      <c r="M28" s="42">
        <v>34594003</v>
      </c>
      <c r="N28" s="42">
        <v>109000000</v>
      </c>
      <c r="O28" s="42">
        <v>93414465</v>
      </c>
      <c r="P28" s="42">
        <v>38500000</v>
      </c>
      <c r="Q28" s="42">
        <v>35736725</v>
      </c>
      <c r="R28" s="42">
        <v>28200000</v>
      </c>
      <c r="S28" s="42">
        <v>23808934.390000001</v>
      </c>
      <c r="T28" s="42">
        <v>39426900</v>
      </c>
      <c r="U28" s="42">
        <v>32014460</v>
      </c>
      <c r="V28" s="42">
        <v>44800000</v>
      </c>
      <c r="W28" s="42">
        <v>29222752.789999999</v>
      </c>
      <c r="X28" s="42">
        <f t="shared" si="1"/>
        <v>389050000</v>
      </c>
      <c r="Y28" s="43">
        <f>X28/X55</f>
        <v>1.2302325744072732E-2</v>
      </c>
      <c r="Z28" s="42">
        <f t="shared" si="2"/>
        <v>327780838.08000004</v>
      </c>
      <c r="AA28" s="43">
        <f>Z28/Z55</f>
        <v>1.1674596360673067E-2</v>
      </c>
      <c r="AB28" s="46"/>
      <c r="AC28" s="50"/>
      <c r="AD28" s="42"/>
      <c r="AE28"/>
    </row>
    <row r="29" spans="2:31" ht="18" hidden="1" customHeight="1" outlineLevel="1" x14ac:dyDescent="0.35">
      <c r="B29" s="45" t="s">
        <v>38</v>
      </c>
      <c r="C29" s="44" t="s">
        <v>41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4290000</v>
      </c>
      <c r="O29" s="42">
        <v>2645165</v>
      </c>
      <c r="P29" s="42">
        <v>9243000</v>
      </c>
      <c r="Q29" s="42">
        <v>5526029</v>
      </c>
      <c r="R29" s="42">
        <v>9309500</v>
      </c>
      <c r="S29" s="42">
        <v>5076837.0500000007</v>
      </c>
      <c r="T29" s="42">
        <v>9409500</v>
      </c>
      <c r="U29" s="42">
        <v>7439299</v>
      </c>
      <c r="V29" s="42">
        <v>9384500</v>
      </c>
      <c r="W29" s="42">
        <v>9399658.0099999998</v>
      </c>
      <c r="X29" s="42">
        <f t="shared" si="1"/>
        <v>41636500</v>
      </c>
      <c r="Y29" s="43">
        <f>X29/X55</f>
        <v>1.3166065694463032E-3</v>
      </c>
      <c r="Z29" s="42">
        <f t="shared" si="2"/>
        <v>30086988.060000002</v>
      </c>
      <c r="AA29" s="43">
        <f>Z29/Z55</f>
        <v>1.0716106632906988E-3</v>
      </c>
      <c r="AB29" s="46"/>
      <c r="AC29" s="50"/>
      <c r="AD29" s="42"/>
      <c r="AE29"/>
    </row>
    <row r="30" spans="2:31" ht="18" hidden="1" customHeight="1" outlineLevel="1" x14ac:dyDescent="0.35">
      <c r="B30" s="45" t="s">
        <v>38</v>
      </c>
      <c r="C30" s="44" t="s">
        <v>40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27544400</v>
      </c>
      <c r="Q30" s="42">
        <v>86100058</v>
      </c>
      <c r="R30" s="42">
        <v>42861000</v>
      </c>
      <c r="S30" s="42">
        <v>28600978.639999997</v>
      </c>
      <c r="T30" s="42">
        <v>50261000</v>
      </c>
      <c r="U30" s="42">
        <v>42191530.950000003</v>
      </c>
      <c r="V30" s="42">
        <v>45088500</v>
      </c>
      <c r="W30" s="42">
        <v>35591677.270000003</v>
      </c>
      <c r="X30" s="42">
        <f t="shared" si="1"/>
        <v>165754900</v>
      </c>
      <c r="Y30" s="43">
        <f>X30/X55</f>
        <v>5.241410547426298E-3</v>
      </c>
      <c r="Z30" s="42">
        <f t="shared" si="2"/>
        <v>192484244.86000001</v>
      </c>
      <c r="AA30" s="43">
        <f>Z30/Z55</f>
        <v>6.8557267645432069E-3</v>
      </c>
      <c r="AB30" s="46"/>
      <c r="AC30" s="50"/>
      <c r="AD30" s="42"/>
      <c r="AE30"/>
    </row>
    <row r="31" spans="2:31" ht="18" hidden="1" customHeight="1" outlineLevel="1" x14ac:dyDescent="0.35">
      <c r="B31" s="45" t="s">
        <v>38</v>
      </c>
      <c r="C31" s="44" t="s">
        <v>39</v>
      </c>
      <c r="D31" s="42">
        <v>0</v>
      </c>
      <c r="E31" s="42">
        <v>3931072.64</v>
      </c>
      <c r="F31" s="42">
        <v>3575500</v>
      </c>
      <c r="G31" s="42">
        <v>2553168.5099999998</v>
      </c>
      <c r="H31" s="42">
        <v>4057500</v>
      </c>
      <c r="I31" s="42">
        <v>3773546</v>
      </c>
      <c r="J31" s="42">
        <v>4207500</v>
      </c>
      <c r="K31" s="42">
        <v>2900826.89</v>
      </c>
      <c r="L31" s="42">
        <v>3731000</v>
      </c>
      <c r="M31" s="42">
        <v>2149309</v>
      </c>
      <c r="N31" s="42">
        <v>3731000</v>
      </c>
      <c r="O31" s="42">
        <v>3425935</v>
      </c>
      <c r="P31" s="42">
        <v>3731000</v>
      </c>
      <c r="Q31" s="42">
        <v>2903494</v>
      </c>
      <c r="R31" s="42">
        <v>4031000</v>
      </c>
      <c r="S31" s="42">
        <v>3326027.43</v>
      </c>
      <c r="T31" s="42">
        <v>4031000</v>
      </c>
      <c r="U31" s="42">
        <v>3374468</v>
      </c>
      <c r="V31" s="42">
        <v>4331000</v>
      </c>
      <c r="W31" s="42">
        <v>4050100.69</v>
      </c>
      <c r="X31" s="42">
        <f t="shared" si="1"/>
        <v>35426500</v>
      </c>
      <c r="Y31" s="43">
        <f>X31/X55</f>
        <v>1.120237355024785E-3</v>
      </c>
      <c r="Z31" s="42">
        <f t="shared" si="2"/>
        <v>32387948.16</v>
      </c>
      <c r="AA31" s="43">
        <f>Z31/Z55</f>
        <v>1.1535641434479423E-3</v>
      </c>
      <c r="AB31" s="46"/>
      <c r="AC31" s="50"/>
      <c r="AD31" s="42"/>
      <c r="AE31"/>
    </row>
    <row r="32" spans="2:31" ht="18" hidden="1" customHeight="1" outlineLevel="2" x14ac:dyDescent="0.35">
      <c r="B32" s="45" t="s">
        <v>38</v>
      </c>
      <c r="C32" s="44" t="s">
        <v>37</v>
      </c>
      <c r="D32" s="42">
        <v>0</v>
      </c>
      <c r="E32" s="42">
        <v>0</v>
      </c>
      <c r="F32" s="42">
        <v>22797100</v>
      </c>
      <c r="G32" s="42">
        <v>21681894.140000001</v>
      </c>
      <c r="H32" s="42">
        <v>40011100</v>
      </c>
      <c r="I32" s="42">
        <v>30575407</v>
      </c>
      <c r="J32" s="42">
        <v>51840800</v>
      </c>
      <c r="K32" s="42">
        <v>39198208.019999996</v>
      </c>
      <c r="L32" s="42">
        <v>55337600</v>
      </c>
      <c r="M32" s="42">
        <v>47175072</v>
      </c>
      <c r="N32" s="42">
        <v>55117300</v>
      </c>
      <c r="O32" s="42">
        <v>50282226</v>
      </c>
      <c r="P32" s="42">
        <v>111991100</v>
      </c>
      <c r="Q32" s="42">
        <v>78053733</v>
      </c>
      <c r="R32" s="42">
        <v>136973400</v>
      </c>
      <c r="S32" s="42">
        <v>102821899.99000001</v>
      </c>
      <c r="T32" s="42">
        <v>161973400</v>
      </c>
      <c r="U32" s="42">
        <v>133570780</v>
      </c>
      <c r="V32" s="42">
        <v>31542400</v>
      </c>
      <c r="W32" s="42">
        <v>26829160.100000001</v>
      </c>
      <c r="X32" s="42">
        <f t="shared" si="1"/>
        <v>667584200</v>
      </c>
      <c r="Y32" s="43">
        <f>X32/X55</f>
        <v>2.1109981467667908E-2</v>
      </c>
      <c r="Z32" s="42">
        <f t="shared" si="2"/>
        <v>530188380.25</v>
      </c>
      <c r="AA32" s="43">
        <f>Z32/Z55</f>
        <v>1.8883762000227407E-2</v>
      </c>
      <c r="AB32" s="46"/>
      <c r="AC32" s="39"/>
      <c r="AD32" s="39"/>
      <c r="AE32"/>
    </row>
    <row r="33" spans="2:31" ht="18" customHeight="1" collapsed="1" x14ac:dyDescent="0.35">
      <c r="B33" s="48" t="s">
        <v>35</v>
      </c>
      <c r="C33" s="47" t="s">
        <v>34</v>
      </c>
      <c r="D33" s="42">
        <f t="shared" ref="D33:W33" si="8">SUM(D34)</f>
        <v>0</v>
      </c>
      <c r="E33" s="42">
        <f t="shared" si="8"/>
        <v>0</v>
      </c>
      <c r="F33" s="42">
        <f t="shared" si="8"/>
        <v>0</v>
      </c>
      <c r="G33" s="42">
        <f t="shared" si="8"/>
        <v>0</v>
      </c>
      <c r="H33" s="42">
        <f t="shared" si="8"/>
        <v>0</v>
      </c>
      <c r="I33" s="42">
        <f t="shared" si="8"/>
        <v>0</v>
      </c>
      <c r="J33" s="42">
        <f t="shared" si="8"/>
        <v>0</v>
      </c>
      <c r="K33" s="42">
        <f t="shared" si="8"/>
        <v>0</v>
      </c>
      <c r="L33" s="42">
        <f t="shared" si="8"/>
        <v>0</v>
      </c>
      <c r="M33" s="42">
        <f t="shared" si="8"/>
        <v>0</v>
      </c>
      <c r="N33" s="42">
        <f t="shared" si="8"/>
        <v>4000000</v>
      </c>
      <c r="O33" s="42">
        <f t="shared" si="8"/>
        <v>0</v>
      </c>
      <c r="P33" s="42">
        <f t="shared" si="8"/>
        <v>57000000</v>
      </c>
      <c r="Q33" s="42">
        <f t="shared" si="8"/>
        <v>13000000</v>
      </c>
      <c r="R33" s="42">
        <f t="shared" si="8"/>
        <v>44000000</v>
      </c>
      <c r="S33" s="42">
        <f t="shared" si="8"/>
        <v>10898330</v>
      </c>
      <c r="T33" s="42">
        <f t="shared" si="8"/>
        <v>17258000</v>
      </c>
      <c r="U33" s="42">
        <f t="shared" si="8"/>
        <v>15000000</v>
      </c>
      <c r="V33" s="42">
        <f t="shared" si="8"/>
        <v>225000000</v>
      </c>
      <c r="W33" s="42">
        <f t="shared" si="8"/>
        <v>190156714.53999999</v>
      </c>
      <c r="X33" s="42">
        <f t="shared" si="1"/>
        <v>347258000</v>
      </c>
      <c r="Y33" s="43">
        <f>X33/X55</f>
        <v>1.098080203890299E-2</v>
      </c>
      <c r="Z33" s="42">
        <f t="shared" si="2"/>
        <v>229055044.53999999</v>
      </c>
      <c r="AA33" s="43">
        <f>Z33/Z55</f>
        <v>8.158271865568386E-3</v>
      </c>
      <c r="AB33" s="46"/>
      <c r="AC33" s="50" t="s">
        <v>36</v>
      </c>
      <c r="AD33" s="42">
        <v>2400000000</v>
      </c>
      <c r="AE33"/>
    </row>
    <row r="34" spans="2:31" ht="18" hidden="1" customHeight="1" outlineLevel="1" x14ac:dyDescent="0.35">
      <c r="B34" s="45" t="s">
        <v>35</v>
      </c>
      <c r="C34" s="44" t="s">
        <v>34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4000000</v>
      </c>
      <c r="O34" s="42">
        <v>0</v>
      </c>
      <c r="P34" s="42">
        <v>57000000</v>
      </c>
      <c r="Q34" s="42">
        <v>13000000</v>
      </c>
      <c r="R34" s="42">
        <v>44000000</v>
      </c>
      <c r="S34" s="42">
        <v>10898330</v>
      </c>
      <c r="T34" s="42">
        <v>17258000</v>
      </c>
      <c r="U34" s="42">
        <v>15000000</v>
      </c>
      <c r="V34" s="42">
        <v>225000000</v>
      </c>
      <c r="W34" s="42">
        <v>190156714.53999999</v>
      </c>
      <c r="X34" s="42">
        <f t="shared" si="1"/>
        <v>347258000</v>
      </c>
      <c r="Y34" s="43">
        <f>X34/X55</f>
        <v>1.098080203890299E-2</v>
      </c>
      <c r="Z34" s="42">
        <f t="shared" si="2"/>
        <v>229055044.53999999</v>
      </c>
      <c r="AA34" s="43">
        <f>Z34/Z55</f>
        <v>8.158271865568386E-3</v>
      </c>
      <c r="AB34" s="46"/>
      <c r="AC34" s="50"/>
      <c r="AD34" s="42"/>
      <c r="AE34"/>
    </row>
    <row r="35" spans="2:31" ht="18" customHeight="1" collapsed="1" x14ac:dyDescent="0.35">
      <c r="B35" s="48" t="s">
        <v>31</v>
      </c>
      <c r="C35" s="47" t="s">
        <v>32</v>
      </c>
      <c r="D35" s="42">
        <f t="shared" ref="D35:W35" si="9">SUM(D36:D37)</f>
        <v>0</v>
      </c>
      <c r="E35" s="42">
        <f t="shared" si="9"/>
        <v>17145998.199999999</v>
      </c>
      <c r="F35" s="42">
        <f t="shared" si="9"/>
        <v>21730000</v>
      </c>
      <c r="G35" s="42">
        <f t="shared" si="9"/>
        <v>18383907.91</v>
      </c>
      <c r="H35" s="42">
        <f t="shared" si="9"/>
        <v>24031600</v>
      </c>
      <c r="I35" s="42">
        <f t="shared" si="9"/>
        <v>20670125</v>
      </c>
      <c r="J35" s="42">
        <f t="shared" si="9"/>
        <v>23952600</v>
      </c>
      <c r="K35" s="42">
        <f t="shared" si="9"/>
        <v>12197593.49</v>
      </c>
      <c r="L35" s="42">
        <f t="shared" si="9"/>
        <v>43214000</v>
      </c>
      <c r="M35" s="42">
        <f t="shared" si="9"/>
        <v>36067360</v>
      </c>
      <c r="N35" s="42">
        <f t="shared" si="9"/>
        <v>64863200</v>
      </c>
      <c r="O35" s="42">
        <f t="shared" si="9"/>
        <v>67093170</v>
      </c>
      <c r="P35" s="42">
        <f t="shared" si="9"/>
        <v>149365600</v>
      </c>
      <c r="Q35" s="42">
        <f t="shared" si="9"/>
        <v>112527359.75</v>
      </c>
      <c r="R35" s="42">
        <f t="shared" si="9"/>
        <v>90644800</v>
      </c>
      <c r="S35" s="42">
        <f t="shared" si="9"/>
        <v>129153858.2</v>
      </c>
      <c r="T35" s="42">
        <f t="shared" si="9"/>
        <v>168495400</v>
      </c>
      <c r="U35" s="42">
        <f t="shared" si="9"/>
        <v>125348680</v>
      </c>
      <c r="V35" s="42">
        <f t="shared" si="9"/>
        <v>106401100</v>
      </c>
      <c r="W35" s="42">
        <f t="shared" si="9"/>
        <v>121412207.47</v>
      </c>
      <c r="X35" s="42">
        <f t="shared" si="1"/>
        <v>692698300</v>
      </c>
      <c r="Y35" s="43">
        <f>X35/X55</f>
        <v>2.1904125765236902E-2</v>
      </c>
      <c r="Z35" s="42">
        <f t="shared" si="2"/>
        <v>660000260.01999998</v>
      </c>
      <c r="AA35" s="43">
        <f>Z35/Z55</f>
        <v>2.3507282118157821E-2</v>
      </c>
      <c r="AB35" s="46"/>
      <c r="AC35" s="50" t="s">
        <v>33</v>
      </c>
      <c r="AD35" s="42">
        <v>1500000000</v>
      </c>
      <c r="AE35"/>
    </row>
    <row r="36" spans="2:31" ht="18" hidden="1" customHeight="1" outlineLevel="1" x14ac:dyDescent="0.35">
      <c r="B36" s="45" t="s">
        <v>31</v>
      </c>
      <c r="C36" s="44" t="s">
        <v>32</v>
      </c>
      <c r="D36" s="42">
        <v>0</v>
      </c>
      <c r="E36" s="42">
        <v>12573672.869999999</v>
      </c>
      <c r="F36" s="42">
        <v>17240000</v>
      </c>
      <c r="G36" s="42">
        <v>13640359.01</v>
      </c>
      <c r="H36" s="42">
        <v>19620000</v>
      </c>
      <c r="I36" s="42">
        <v>15568627</v>
      </c>
      <c r="J36" s="42">
        <v>19541000</v>
      </c>
      <c r="K36" s="42">
        <v>6952873.6400000006</v>
      </c>
      <c r="L36" s="42">
        <v>37114000</v>
      </c>
      <c r="M36" s="42">
        <v>30511706</v>
      </c>
      <c r="N36" s="42">
        <v>59013200</v>
      </c>
      <c r="O36" s="42">
        <v>62385936</v>
      </c>
      <c r="P36" s="42">
        <v>143515600</v>
      </c>
      <c r="Q36" s="42">
        <v>107485030.75</v>
      </c>
      <c r="R36" s="42">
        <v>84794800</v>
      </c>
      <c r="S36" s="42">
        <v>124149467.72</v>
      </c>
      <c r="T36" s="42">
        <v>162645400</v>
      </c>
      <c r="U36" s="42">
        <v>120574748</v>
      </c>
      <c r="V36" s="42">
        <v>99551100</v>
      </c>
      <c r="W36" s="42">
        <v>115656600</v>
      </c>
      <c r="X36" s="42">
        <f t="shared" si="1"/>
        <v>643035100</v>
      </c>
      <c r="Y36" s="43">
        <f>X36/X55</f>
        <v>2.0333703290251595E-2</v>
      </c>
      <c r="Z36" s="42">
        <f t="shared" si="2"/>
        <v>609499020.99000001</v>
      </c>
      <c r="AA36" s="43">
        <f>Z36/Z55</f>
        <v>2.1708575443165363E-2</v>
      </c>
      <c r="AB36" s="46"/>
      <c r="AC36" s="50"/>
      <c r="AD36" s="42"/>
      <c r="AE36"/>
    </row>
    <row r="37" spans="2:31" ht="18" hidden="1" customHeight="1" outlineLevel="2" x14ac:dyDescent="0.35">
      <c r="B37" s="45" t="s">
        <v>31</v>
      </c>
      <c r="C37" s="44" t="s">
        <v>30</v>
      </c>
      <c r="D37" s="42">
        <v>0</v>
      </c>
      <c r="E37" s="42">
        <v>4572325.33</v>
      </c>
      <c r="F37" s="42">
        <v>4490000</v>
      </c>
      <c r="G37" s="42">
        <v>4743548.9000000004</v>
      </c>
      <c r="H37" s="42">
        <v>4411600</v>
      </c>
      <c r="I37" s="42">
        <v>5101498</v>
      </c>
      <c r="J37" s="42">
        <v>4411600</v>
      </c>
      <c r="K37" s="42">
        <v>5244719.8499999996</v>
      </c>
      <c r="L37" s="42">
        <v>6100000</v>
      </c>
      <c r="M37" s="42">
        <v>5555654</v>
      </c>
      <c r="N37" s="42">
        <v>5850000</v>
      </c>
      <c r="O37" s="42">
        <v>4707234</v>
      </c>
      <c r="P37" s="42">
        <v>5850000</v>
      </c>
      <c r="Q37" s="42">
        <v>5042329</v>
      </c>
      <c r="R37" s="42">
        <v>5850000</v>
      </c>
      <c r="S37" s="42">
        <v>5004390.4800000004</v>
      </c>
      <c r="T37" s="42">
        <v>5850000</v>
      </c>
      <c r="U37" s="42">
        <v>4773932</v>
      </c>
      <c r="V37" s="42">
        <v>6850000</v>
      </c>
      <c r="W37" s="42">
        <v>5755607.4699999997</v>
      </c>
      <c r="X37" s="42">
        <f t="shared" si="1"/>
        <v>49663200</v>
      </c>
      <c r="Y37" s="43">
        <f>X37/X55</f>
        <v>1.5704224749853049E-3</v>
      </c>
      <c r="Z37" s="42">
        <f t="shared" si="2"/>
        <v>50501239.030000001</v>
      </c>
      <c r="AA37" s="43">
        <f>Z37/Z55</f>
        <v>1.7987066749924595E-3</v>
      </c>
      <c r="AB37" s="46"/>
      <c r="AC37" s="52"/>
      <c r="AD37" s="51"/>
      <c r="AE37"/>
    </row>
    <row r="38" spans="2:31" ht="18" customHeight="1" collapsed="1" x14ac:dyDescent="0.35">
      <c r="B38" s="48" t="s">
        <v>25</v>
      </c>
      <c r="C38" s="47" t="s">
        <v>29</v>
      </c>
      <c r="D38" s="42">
        <f t="shared" ref="D38:W38" si="10">SUM(D39:D41)</f>
        <v>0</v>
      </c>
      <c r="E38" s="42">
        <f t="shared" si="10"/>
        <v>32011502.649999999</v>
      </c>
      <c r="F38" s="42">
        <f t="shared" si="10"/>
        <v>45382000</v>
      </c>
      <c r="G38" s="42">
        <f t="shared" si="10"/>
        <v>31130689.119999997</v>
      </c>
      <c r="H38" s="42">
        <f t="shared" si="10"/>
        <v>49861000</v>
      </c>
      <c r="I38" s="42">
        <f t="shared" si="10"/>
        <v>43048238</v>
      </c>
      <c r="J38" s="42">
        <f t="shared" si="10"/>
        <v>61791900</v>
      </c>
      <c r="K38" s="42">
        <f t="shared" si="10"/>
        <v>23537489.280000001</v>
      </c>
      <c r="L38" s="42">
        <f t="shared" si="10"/>
        <v>22512900</v>
      </c>
      <c r="M38" s="42">
        <f t="shared" si="10"/>
        <v>19849132</v>
      </c>
      <c r="N38" s="42">
        <f t="shared" si="10"/>
        <v>31424700</v>
      </c>
      <c r="O38" s="42">
        <f t="shared" si="10"/>
        <v>28318121</v>
      </c>
      <c r="P38" s="42">
        <f t="shared" si="10"/>
        <v>42310300</v>
      </c>
      <c r="Q38" s="42">
        <f t="shared" si="10"/>
        <v>21044253</v>
      </c>
      <c r="R38" s="42">
        <f t="shared" si="10"/>
        <v>100094277</v>
      </c>
      <c r="S38" s="42">
        <f t="shared" si="10"/>
        <v>35096596.359999999</v>
      </c>
      <c r="T38" s="42">
        <f t="shared" si="10"/>
        <v>64811893.68</v>
      </c>
      <c r="U38" s="42">
        <f t="shared" si="10"/>
        <v>46325231.579999998</v>
      </c>
      <c r="V38" s="42">
        <f t="shared" si="10"/>
        <v>31250000</v>
      </c>
      <c r="W38" s="42">
        <f t="shared" si="10"/>
        <v>32811406.469999999</v>
      </c>
      <c r="X38" s="42">
        <f t="shared" si="1"/>
        <v>449438970.68000001</v>
      </c>
      <c r="Y38" s="43">
        <f>X38/X55</f>
        <v>1.4211912657463343E-2</v>
      </c>
      <c r="Z38" s="42">
        <f t="shared" si="2"/>
        <v>313172659.46000004</v>
      </c>
      <c r="AA38" s="43">
        <f>Z38/Z55</f>
        <v>1.1154295692848518E-2</v>
      </c>
      <c r="AB38" s="46"/>
      <c r="AC38" s="50" t="s">
        <v>28</v>
      </c>
      <c r="AD38" s="42">
        <v>2000000000</v>
      </c>
      <c r="AE38"/>
    </row>
    <row r="39" spans="2:31" ht="18" hidden="1" customHeight="1" outlineLevel="1" x14ac:dyDescent="0.35">
      <c r="B39" s="45" t="s">
        <v>25</v>
      </c>
      <c r="C39" s="44" t="s">
        <v>27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6900000</v>
      </c>
      <c r="O39" s="42">
        <v>5073570</v>
      </c>
      <c r="P39" s="42">
        <v>13620500</v>
      </c>
      <c r="Q39" s="42">
        <v>4847382</v>
      </c>
      <c r="R39" s="42">
        <v>21404477</v>
      </c>
      <c r="S39" s="42">
        <v>11962624.75</v>
      </c>
      <c r="T39" s="42">
        <v>36225693.68</v>
      </c>
      <c r="U39" s="42">
        <v>22575156.579999998</v>
      </c>
      <c r="V39" s="42">
        <v>21500000</v>
      </c>
      <c r="W39" s="42">
        <v>31468718.459999997</v>
      </c>
      <c r="X39" s="42">
        <f t="shared" si="1"/>
        <v>99650670.680000007</v>
      </c>
      <c r="Y39" s="43">
        <f>X39/X55</f>
        <v>3.1510988595827728E-3</v>
      </c>
      <c r="Z39" s="42">
        <f t="shared" si="2"/>
        <v>75927451.789999992</v>
      </c>
      <c r="AA39" s="43">
        <f>Z39/Z55</f>
        <v>2.7043141311584797E-3</v>
      </c>
      <c r="AB39" s="46"/>
      <c r="AC39" s="50"/>
      <c r="AD39" s="42"/>
      <c r="AE39"/>
    </row>
    <row r="40" spans="2:31" ht="18" hidden="1" customHeight="1" outlineLevel="1" x14ac:dyDescent="0.35">
      <c r="B40" s="45" t="s">
        <v>25</v>
      </c>
      <c r="C40" s="44" t="s">
        <v>26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10050000</v>
      </c>
      <c r="Q40" s="42">
        <v>217252</v>
      </c>
      <c r="R40" s="42">
        <v>53350000</v>
      </c>
      <c r="S40" s="42">
        <v>619438.13</v>
      </c>
      <c r="T40" s="42">
        <v>3350000</v>
      </c>
      <c r="U40" s="42">
        <v>601471</v>
      </c>
      <c r="V40" s="42">
        <v>9750000</v>
      </c>
      <c r="W40" s="42">
        <v>1342688.01</v>
      </c>
      <c r="X40" s="42">
        <f t="shared" si="1"/>
        <v>76500000</v>
      </c>
      <c r="Y40" s="43">
        <f>X40/X55</f>
        <v>2.419041047221601E-3</v>
      </c>
      <c r="Z40" s="42">
        <f t="shared" si="2"/>
        <v>2780849.1399999997</v>
      </c>
      <c r="AA40" s="43">
        <f>Z40/Z55</f>
        <v>9.9045726527495051E-5</v>
      </c>
      <c r="AB40" s="46"/>
      <c r="AC40" s="50"/>
      <c r="AD40" s="42"/>
      <c r="AE40"/>
    </row>
    <row r="41" spans="2:31" ht="18" hidden="1" customHeight="1" outlineLevel="1" x14ac:dyDescent="0.35">
      <c r="B41" s="45" t="s">
        <v>25</v>
      </c>
      <c r="C41" s="44" t="s">
        <v>24</v>
      </c>
      <c r="D41" s="42">
        <v>0</v>
      </c>
      <c r="E41" s="42">
        <v>32011502.649999999</v>
      </c>
      <c r="F41" s="42">
        <v>45382000</v>
      </c>
      <c r="G41" s="42">
        <v>31130689.119999997</v>
      </c>
      <c r="H41" s="42">
        <v>49861000</v>
      </c>
      <c r="I41" s="42">
        <v>43048238</v>
      </c>
      <c r="J41" s="42">
        <v>61791900</v>
      </c>
      <c r="K41" s="42">
        <v>23537489.280000001</v>
      </c>
      <c r="L41" s="42">
        <v>22512900</v>
      </c>
      <c r="M41" s="42">
        <v>19849132</v>
      </c>
      <c r="N41" s="42">
        <v>24524700</v>
      </c>
      <c r="O41" s="42">
        <v>23244551</v>
      </c>
      <c r="P41" s="42">
        <v>18639800</v>
      </c>
      <c r="Q41" s="42">
        <v>15979619</v>
      </c>
      <c r="R41" s="42">
        <v>25339800</v>
      </c>
      <c r="S41" s="42">
        <v>22514533.479999997</v>
      </c>
      <c r="T41" s="42">
        <v>25236200</v>
      </c>
      <c r="U41" s="42">
        <v>23148604</v>
      </c>
      <c r="V41" s="42">
        <v>0</v>
      </c>
      <c r="W41" s="42">
        <v>0</v>
      </c>
      <c r="X41" s="42">
        <f t="shared" si="1"/>
        <v>273288300</v>
      </c>
      <c r="Y41" s="43">
        <f>X41/X55</f>
        <v>8.641772750658968E-3</v>
      </c>
      <c r="Z41" s="42">
        <f t="shared" si="2"/>
        <v>234464358.53</v>
      </c>
      <c r="AA41" s="43">
        <f>Z41/Z55</f>
        <v>8.3509358351625419E-3</v>
      </c>
      <c r="AB41" s="46"/>
      <c r="AC41" s="50"/>
      <c r="AD41" s="42"/>
      <c r="AE41"/>
    </row>
    <row r="42" spans="2:31" ht="18" customHeight="1" collapsed="1" x14ac:dyDescent="0.35">
      <c r="B42" s="48" t="s">
        <v>19</v>
      </c>
      <c r="C42" s="47" t="s">
        <v>23</v>
      </c>
      <c r="D42" s="42">
        <f t="shared" ref="D42:W42" si="11">SUM(D43:D45)</f>
        <v>0</v>
      </c>
      <c r="E42" s="42">
        <f t="shared" si="11"/>
        <v>38600267.680000007</v>
      </c>
      <c r="F42" s="42">
        <f t="shared" si="11"/>
        <v>68421600</v>
      </c>
      <c r="G42" s="42">
        <f t="shared" si="11"/>
        <v>42323255.943999998</v>
      </c>
      <c r="H42" s="42">
        <f t="shared" si="11"/>
        <v>74688540</v>
      </c>
      <c r="I42" s="42">
        <f t="shared" si="11"/>
        <v>47571657.68</v>
      </c>
      <c r="J42" s="42">
        <f t="shared" si="11"/>
        <v>76976260</v>
      </c>
      <c r="K42" s="42">
        <f t="shared" si="11"/>
        <v>56752440.414000005</v>
      </c>
      <c r="L42" s="42">
        <f t="shared" si="11"/>
        <v>82700600</v>
      </c>
      <c r="M42" s="42">
        <f t="shared" si="11"/>
        <v>68471491</v>
      </c>
      <c r="N42" s="42">
        <f t="shared" si="11"/>
        <v>86722600</v>
      </c>
      <c r="O42" s="42">
        <f t="shared" si="11"/>
        <v>81601097</v>
      </c>
      <c r="P42" s="42">
        <f t="shared" si="11"/>
        <v>92872100</v>
      </c>
      <c r="Q42" s="42">
        <f t="shared" si="11"/>
        <v>82202052.269999996</v>
      </c>
      <c r="R42" s="42">
        <f t="shared" si="11"/>
        <v>96128032</v>
      </c>
      <c r="S42" s="42">
        <f t="shared" si="11"/>
        <v>81764325.709999993</v>
      </c>
      <c r="T42" s="42">
        <f t="shared" si="11"/>
        <v>91417395.570000008</v>
      </c>
      <c r="U42" s="42">
        <f t="shared" si="11"/>
        <v>70577321.620000005</v>
      </c>
      <c r="V42" s="42">
        <f t="shared" si="11"/>
        <v>45365200</v>
      </c>
      <c r="W42" s="42">
        <f t="shared" si="11"/>
        <v>42492881.160000004</v>
      </c>
      <c r="X42" s="42">
        <f t="shared" si="1"/>
        <v>715292327.57000005</v>
      </c>
      <c r="Y42" s="43">
        <f>X42/X55</f>
        <v>2.2618581714438032E-2</v>
      </c>
      <c r="Z42" s="42">
        <f t="shared" si="2"/>
        <v>612356790.47800004</v>
      </c>
      <c r="AA42" s="43">
        <f>Z42/Z55</f>
        <v>2.1810360847887844E-2</v>
      </c>
      <c r="AB42" s="46"/>
      <c r="AC42" s="50" t="s">
        <v>22</v>
      </c>
      <c r="AD42" s="42">
        <v>1500000000</v>
      </c>
      <c r="AE42"/>
    </row>
    <row r="43" spans="2:31" ht="18" hidden="1" customHeight="1" outlineLevel="1" x14ac:dyDescent="0.35">
      <c r="B43" s="45" t="s">
        <v>19</v>
      </c>
      <c r="C43" s="44" t="s">
        <v>21</v>
      </c>
      <c r="D43" s="42">
        <v>0</v>
      </c>
      <c r="E43" s="42">
        <v>10812398.16</v>
      </c>
      <c r="F43" s="42">
        <v>29421600</v>
      </c>
      <c r="G43" s="42">
        <v>12178240.184</v>
      </c>
      <c r="H43" s="42">
        <v>34841440</v>
      </c>
      <c r="I43" s="42">
        <v>17924528.800000001</v>
      </c>
      <c r="J43" s="42">
        <v>40915360</v>
      </c>
      <c r="K43" s="42">
        <v>21939219.760000002</v>
      </c>
      <c r="L43" s="42">
        <v>46400600</v>
      </c>
      <c r="M43" s="42">
        <v>40213258</v>
      </c>
      <c r="N43" s="42">
        <v>46104200</v>
      </c>
      <c r="O43" s="42">
        <v>46021566</v>
      </c>
      <c r="P43" s="42">
        <v>51103700</v>
      </c>
      <c r="Q43" s="42">
        <v>44371927.269999996</v>
      </c>
      <c r="R43" s="42">
        <v>50250058</v>
      </c>
      <c r="S43" s="42">
        <v>41121672.590000004</v>
      </c>
      <c r="T43" s="42">
        <v>48112011.68</v>
      </c>
      <c r="U43" s="42">
        <v>31895034.5</v>
      </c>
      <c r="V43" s="42">
        <v>0</v>
      </c>
      <c r="W43" s="42">
        <v>0</v>
      </c>
      <c r="X43" s="42">
        <f t="shared" si="1"/>
        <v>347148969.68000001</v>
      </c>
      <c r="Y43" s="43">
        <f>X43/X55</f>
        <v>1.0977354341916433E-2</v>
      </c>
      <c r="Z43" s="42">
        <f t="shared" si="2"/>
        <v>266477845.26399997</v>
      </c>
      <c r="AA43" s="43">
        <f>Z43/Z55</f>
        <v>9.4911627560113846E-3</v>
      </c>
      <c r="AB43" s="46"/>
      <c r="AC43" s="50"/>
      <c r="AD43" s="42"/>
      <c r="AE43"/>
    </row>
    <row r="44" spans="2:31" ht="18" hidden="1" customHeight="1" outlineLevel="1" x14ac:dyDescent="0.35">
      <c r="B44" s="45" t="s">
        <v>19</v>
      </c>
      <c r="C44" s="44" t="s">
        <v>20</v>
      </c>
      <c r="D44" s="42">
        <v>0</v>
      </c>
      <c r="E44" s="42">
        <v>27787869.520000003</v>
      </c>
      <c r="F44" s="42">
        <v>39000000</v>
      </c>
      <c r="G44" s="42">
        <v>30145015.759999998</v>
      </c>
      <c r="H44" s="42">
        <v>39847100</v>
      </c>
      <c r="I44" s="42">
        <v>29647128.879999999</v>
      </c>
      <c r="J44" s="42">
        <v>36060900</v>
      </c>
      <c r="K44" s="42">
        <v>34813220.653999999</v>
      </c>
      <c r="L44" s="42">
        <v>36300000</v>
      </c>
      <c r="M44" s="42">
        <v>28258233</v>
      </c>
      <c r="N44" s="42">
        <v>40618400</v>
      </c>
      <c r="O44" s="42">
        <v>35579531</v>
      </c>
      <c r="P44" s="42">
        <v>41768400</v>
      </c>
      <c r="Q44" s="42">
        <v>37830125</v>
      </c>
      <c r="R44" s="42">
        <v>41808400</v>
      </c>
      <c r="S44" s="42">
        <v>37276463.160000004</v>
      </c>
      <c r="T44" s="42">
        <v>42602000</v>
      </c>
      <c r="U44" s="42">
        <v>38665341</v>
      </c>
      <c r="V44" s="42">
        <v>45365200</v>
      </c>
      <c r="W44" s="42">
        <v>42492881.160000004</v>
      </c>
      <c r="X44" s="42">
        <f t="shared" si="1"/>
        <v>363370400</v>
      </c>
      <c r="Y44" s="43">
        <f>X44/X55</f>
        <v>1.1490299515625257E-2</v>
      </c>
      <c r="Z44" s="42">
        <f t="shared" si="2"/>
        <v>342495809.134</v>
      </c>
      <c r="AA44" s="43">
        <f>Z44/Z55</f>
        <v>1.2198700663172008E-2</v>
      </c>
      <c r="AB44" s="46"/>
      <c r="AC44" s="50"/>
      <c r="AD44" s="42"/>
      <c r="AE44"/>
    </row>
    <row r="45" spans="2:31" ht="15" hidden="1" customHeight="1" outlineLevel="2" x14ac:dyDescent="0.35">
      <c r="B45" s="45" t="s">
        <v>19</v>
      </c>
      <c r="C45" s="44" t="s">
        <v>18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>
        <v>4069574</v>
      </c>
      <c r="S45" s="42">
        <v>3366189.96</v>
      </c>
      <c r="T45" s="42">
        <v>703383.89</v>
      </c>
      <c r="U45" s="42">
        <v>16946.12</v>
      </c>
      <c r="V45" s="42">
        <v>0</v>
      </c>
      <c r="W45" s="42">
        <v>0</v>
      </c>
      <c r="X45" s="42">
        <f t="shared" si="1"/>
        <v>4772957.8899999997</v>
      </c>
      <c r="Y45" s="43">
        <f>X45/X55</f>
        <v>1.5092785689634251E-4</v>
      </c>
      <c r="Z45" s="42">
        <f t="shared" si="2"/>
        <v>3383136.08</v>
      </c>
      <c r="AA45" s="43">
        <f>Z45/Z55</f>
        <v>1.204974287044502E-4</v>
      </c>
      <c r="AB45" s="46"/>
      <c r="AC45" s="39"/>
      <c r="AD45" s="39"/>
      <c r="AE45"/>
    </row>
    <row r="46" spans="2:31" ht="18" customHeight="1" collapsed="1" x14ac:dyDescent="0.35">
      <c r="B46" s="48" t="s">
        <v>16</v>
      </c>
      <c r="C46" s="47" t="s">
        <v>15</v>
      </c>
      <c r="D46" s="42">
        <f t="shared" ref="D46:W46" si="12">SUM(D47)</f>
        <v>0</v>
      </c>
      <c r="E46" s="42">
        <f t="shared" si="12"/>
        <v>10229964.619999999</v>
      </c>
      <c r="F46" s="42">
        <f t="shared" si="12"/>
        <v>21200000</v>
      </c>
      <c r="G46" s="42">
        <f t="shared" si="12"/>
        <v>20043987.09</v>
      </c>
      <c r="H46" s="42">
        <f t="shared" si="12"/>
        <v>24700000</v>
      </c>
      <c r="I46" s="42">
        <f t="shared" si="12"/>
        <v>18134098</v>
      </c>
      <c r="J46" s="42">
        <f t="shared" si="12"/>
        <v>28700000</v>
      </c>
      <c r="K46" s="42">
        <f t="shared" si="12"/>
        <v>20200532.580000002</v>
      </c>
      <c r="L46" s="42">
        <f t="shared" si="12"/>
        <v>35700000</v>
      </c>
      <c r="M46" s="42">
        <f t="shared" si="12"/>
        <v>22213044</v>
      </c>
      <c r="N46" s="42">
        <f t="shared" si="12"/>
        <v>39170000</v>
      </c>
      <c r="O46" s="42">
        <f t="shared" si="12"/>
        <v>30779827</v>
      </c>
      <c r="P46" s="42">
        <f t="shared" si="12"/>
        <v>39170000</v>
      </c>
      <c r="Q46" s="42">
        <f t="shared" si="12"/>
        <v>36652131</v>
      </c>
      <c r="R46" s="42">
        <f t="shared" si="12"/>
        <v>54490000</v>
      </c>
      <c r="S46" s="42">
        <f t="shared" si="12"/>
        <v>45920219.519999996</v>
      </c>
      <c r="T46" s="42">
        <f t="shared" si="12"/>
        <v>102020000</v>
      </c>
      <c r="U46" s="42">
        <f t="shared" si="12"/>
        <v>100157836</v>
      </c>
      <c r="V46" s="42">
        <f t="shared" si="12"/>
        <v>90520000</v>
      </c>
      <c r="W46" s="42">
        <f t="shared" si="12"/>
        <v>76589535.129999995</v>
      </c>
      <c r="X46" s="42">
        <f t="shared" si="1"/>
        <v>435670000</v>
      </c>
      <c r="Y46" s="43">
        <f>X46/X55</f>
        <v>1.3776517817556013E-2</v>
      </c>
      <c r="Z46" s="42">
        <f t="shared" si="2"/>
        <v>380921174.94</v>
      </c>
      <c r="AA46" s="43">
        <f>Z46/Z55</f>
        <v>1.3567299994432401E-2</v>
      </c>
      <c r="AB46" s="46"/>
      <c r="AC46" s="49" t="s">
        <v>17</v>
      </c>
      <c r="AD46" s="42">
        <v>2000000000</v>
      </c>
      <c r="AE46"/>
    </row>
    <row r="47" spans="2:31" ht="18" hidden="1" customHeight="1" outlineLevel="1" x14ac:dyDescent="0.35">
      <c r="B47" s="45" t="s">
        <v>16</v>
      </c>
      <c r="C47" s="44" t="s">
        <v>15</v>
      </c>
      <c r="D47" s="42">
        <v>0</v>
      </c>
      <c r="E47" s="42">
        <v>10229964.619999999</v>
      </c>
      <c r="F47" s="42">
        <v>21200000</v>
      </c>
      <c r="G47" s="42">
        <v>20043987.09</v>
      </c>
      <c r="H47" s="42">
        <v>24700000</v>
      </c>
      <c r="I47" s="42">
        <v>18134098</v>
      </c>
      <c r="J47" s="42">
        <v>28700000</v>
      </c>
      <c r="K47" s="42">
        <v>20200532.580000002</v>
      </c>
      <c r="L47" s="42">
        <v>35700000</v>
      </c>
      <c r="M47" s="42">
        <v>22213044</v>
      </c>
      <c r="N47" s="42">
        <v>39170000</v>
      </c>
      <c r="O47" s="42">
        <v>30779827</v>
      </c>
      <c r="P47" s="42">
        <v>39170000</v>
      </c>
      <c r="Q47" s="42">
        <v>36652131</v>
      </c>
      <c r="R47" s="42">
        <v>54490000</v>
      </c>
      <c r="S47" s="42">
        <v>45920219.519999996</v>
      </c>
      <c r="T47" s="42">
        <v>102020000</v>
      </c>
      <c r="U47" s="42">
        <v>100157836</v>
      </c>
      <c r="V47" s="42">
        <v>90520000</v>
      </c>
      <c r="W47" s="42">
        <v>76589535.129999995</v>
      </c>
      <c r="X47" s="42">
        <f t="shared" si="1"/>
        <v>435670000</v>
      </c>
      <c r="Y47" s="43">
        <f>X47/X55</f>
        <v>1.3776517817556013E-2</v>
      </c>
      <c r="Z47" s="42">
        <f t="shared" si="2"/>
        <v>380921174.94</v>
      </c>
      <c r="AA47" s="43">
        <f>Z47/Z55</f>
        <v>1.3567299994432401E-2</v>
      </c>
      <c r="AB47" s="46"/>
      <c r="AC47" s="39"/>
      <c r="AD47" s="39"/>
      <c r="AE47"/>
    </row>
    <row r="48" spans="2:31" ht="18" customHeight="1" collapsed="1" x14ac:dyDescent="0.35">
      <c r="B48" s="48" t="s">
        <v>12</v>
      </c>
      <c r="C48" s="47" t="s">
        <v>14</v>
      </c>
      <c r="D48" s="42">
        <f t="shared" ref="D48:W48" si="13">SUM(D49)</f>
        <v>0</v>
      </c>
      <c r="E48" s="42">
        <f t="shared" si="13"/>
        <v>13513788.300000001</v>
      </c>
      <c r="F48" s="42">
        <f t="shared" si="13"/>
        <v>30000000</v>
      </c>
      <c r="G48" s="42">
        <f t="shared" si="13"/>
        <v>19430710.550000001</v>
      </c>
      <c r="H48" s="42">
        <f t="shared" si="13"/>
        <v>36574300</v>
      </c>
      <c r="I48" s="42">
        <f t="shared" si="13"/>
        <v>23319560</v>
      </c>
      <c r="J48" s="42">
        <f t="shared" si="13"/>
        <v>49899400</v>
      </c>
      <c r="K48" s="42">
        <f t="shared" si="13"/>
        <v>24648272.109999999</v>
      </c>
      <c r="L48" s="42">
        <f t="shared" si="13"/>
        <v>66704200</v>
      </c>
      <c r="M48" s="42">
        <f t="shared" si="13"/>
        <v>64699954</v>
      </c>
      <c r="N48" s="42">
        <f t="shared" si="13"/>
        <v>66704200</v>
      </c>
      <c r="O48" s="42">
        <f t="shared" si="13"/>
        <v>66704200</v>
      </c>
      <c r="P48" s="42">
        <f t="shared" si="13"/>
        <v>56704200</v>
      </c>
      <c r="Q48" s="42">
        <f t="shared" si="13"/>
        <v>54704200</v>
      </c>
      <c r="R48" s="42">
        <f t="shared" si="13"/>
        <v>56704200</v>
      </c>
      <c r="S48" s="42">
        <f t="shared" si="13"/>
        <v>57234200</v>
      </c>
      <c r="T48" s="42">
        <f t="shared" si="13"/>
        <v>80170900</v>
      </c>
      <c r="U48" s="42">
        <f t="shared" si="13"/>
        <v>76975697</v>
      </c>
      <c r="V48" s="42">
        <f t="shared" si="13"/>
        <v>110461500</v>
      </c>
      <c r="W48" s="42">
        <f t="shared" si="13"/>
        <v>76137344.839999989</v>
      </c>
      <c r="X48" s="42">
        <f t="shared" si="1"/>
        <v>553922900</v>
      </c>
      <c r="Y48" s="43">
        <f>X48/X55</f>
        <v>1.7515846171189887E-2</v>
      </c>
      <c r="Z48" s="42">
        <f t="shared" si="2"/>
        <v>477367926.80000001</v>
      </c>
      <c r="AA48" s="43">
        <f>Z48/Z55</f>
        <v>1.7002451679500343E-2</v>
      </c>
      <c r="AB48" s="46"/>
      <c r="AC48" s="49" t="s">
        <v>13</v>
      </c>
      <c r="AD48" s="42">
        <v>1500000000</v>
      </c>
      <c r="AE48"/>
    </row>
    <row r="49" spans="2:45" ht="18" hidden="1" customHeight="1" outlineLevel="1" x14ac:dyDescent="0.35">
      <c r="B49" s="45" t="s">
        <v>12</v>
      </c>
      <c r="C49" s="44" t="s">
        <v>11</v>
      </c>
      <c r="D49" s="42">
        <v>0</v>
      </c>
      <c r="E49" s="42">
        <v>13513788.300000001</v>
      </c>
      <c r="F49" s="42">
        <v>30000000</v>
      </c>
      <c r="G49" s="42">
        <v>19430710.550000001</v>
      </c>
      <c r="H49" s="42">
        <v>36574300</v>
      </c>
      <c r="I49" s="42">
        <v>23319560</v>
      </c>
      <c r="J49" s="42">
        <v>49899400</v>
      </c>
      <c r="K49" s="42">
        <v>24648272.109999999</v>
      </c>
      <c r="L49" s="42">
        <v>66704200</v>
      </c>
      <c r="M49" s="42">
        <v>64699954</v>
      </c>
      <c r="N49" s="42">
        <v>66704200</v>
      </c>
      <c r="O49" s="42">
        <v>66704200</v>
      </c>
      <c r="P49" s="42">
        <v>56704200</v>
      </c>
      <c r="Q49" s="42">
        <v>54704200</v>
      </c>
      <c r="R49" s="42">
        <v>56704200</v>
      </c>
      <c r="S49" s="42">
        <v>57234200</v>
      </c>
      <c r="T49" s="42">
        <v>80170900</v>
      </c>
      <c r="U49" s="42">
        <v>76975697</v>
      </c>
      <c r="V49" s="42">
        <v>110461500</v>
      </c>
      <c r="W49" s="42">
        <v>76137344.839999989</v>
      </c>
      <c r="X49" s="42">
        <f t="shared" si="1"/>
        <v>553922900</v>
      </c>
      <c r="Y49" s="43">
        <f>X49/X55</f>
        <v>1.7515846171189887E-2</v>
      </c>
      <c r="Z49" s="42">
        <f t="shared" si="2"/>
        <v>477367926.80000001</v>
      </c>
      <c r="AA49" s="43">
        <f>Z49/Z55</f>
        <v>1.7002451679500343E-2</v>
      </c>
      <c r="AB49" s="46"/>
      <c r="AC49" s="39"/>
      <c r="AD49" s="39"/>
      <c r="AE49"/>
    </row>
    <row r="50" spans="2:45" ht="18" customHeight="1" collapsed="1" x14ac:dyDescent="0.35">
      <c r="B50" s="48" t="s">
        <v>9</v>
      </c>
      <c r="C50" s="47" t="s">
        <v>8</v>
      </c>
      <c r="D50" s="42">
        <f t="shared" ref="D50:W50" si="14">SUM(D51)</f>
        <v>0</v>
      </c>
      <c r="E50" s="42">
        <f t="shared" si="14"/>
        <v>0</v>
      </c>
      <c r="F50" s="42">
        <f t="shared" si="14"/>
        <v>0</v>
      </c>
      <c r="G50" s="42">
        <f t="shared" si="14"/>
        <v>0</v>
      </c>
      <c r="H50" s="42">
        <f t="shared" si="14"/>
        <v>0</v>
      </c>
      <c r="I50" s="42">
        <f t="shared" si="14"/>
        <v>0</v>
      </c>
      <c r="J50" s="42">
        <f t="shared" si="14"/>
        <v>0</v>
      </c>
      <c r="K50" s="42">
        <f t="shared" si="14"/>
        <v>0</v>
      </c>
      <c r="L50" s="42">
        <f t="shared" si="14"/>
        <v>0</v>
      </c>
      <c r="M50" s="42">
        <f t="shared" si="14"/>
        <v>0</v>
      </c>
      <c r="N50" s="42">
        <f t="shared" si="14"/>
        <v>813300</v>
      </c>
      <c r="O50" s="42">
        <f t="shared" si="14"/>
        <v>262365</v>
      </c>
      <c r="P50" s="42">
        <f t="shared" si="14"/>
        <v>39328300</v>
      </c>
      <c r="Q50" s="42">
        <f t="shared" si="14"/>
        <v>18177312.800000001</v>
      </c>
      <c r="R50" s="42">
        <f t="shared" si="14"/>
        <v>88924019.489999995</v>
      </c>
      <c r="S50" s="42">
        <f t="shared" si="14"/>
        <v>59636917.870000005</v>
      </c>
      <c r="T50" s="42">
        <f t="shared" si="14"/>
        <v>58334080.629999995</v>
      </c>
      <c r="U50" s="42">
        <f t="shared" si="14"/>
        <v>41387737.859999999</v>
      </c>
      <c r="V50" s="42">
        <f t="shared" si="14"/>
        <v>27821700</v>
      </c>
      <c r="W50" s="42">
        <f t="shared" si="14"/>
        <v>39611378.049999997</v>
      </c>
      <c r="X50" s="42">
        <f t="shared" si="1"/>
        <v>215221400.12</v>
      </c>
      <c r="Y50" s="43">
        <f>X50/X55</f>
        <v>6.8056130866769159E-3</v>
      </c>
      <c r="Z50" s="42">
        <f t="shared" si="2"/>
        <v>159075711.57999998</v>
      </c>
      <c r="AA50" s="43">
        <f>Z50/Z55</f>
        <v>5.6658123591412654E-3</v>
      </c>
      <c r="AB50" s="46"/>
      <c r="AC50" s="49" t="s">
        <v>10</v>
      </c>
      <c r="AD50" s="42">
        <v>2000000000</v>
      </c>
      <c r="AE50"/>
    </row>
    <row r="51" spans="2:45" ht="18" hidden="1" customHeight="1" outlineLevel="1" x14ac:dyDescent="0.35">
      <c r="B51" s="45" t="s">
        <v>9</v>
      </c>
      <c r="C51" s="44" t="s">
        <v>8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813300</v>
      </c>
      <c r="O51" s="42">
        <v>262365</v>
      </c>
      <c r="P51" s="42">
        <v>39328300</v>
      </c>
      <c r="Q51" s="42">
        <v>18177312.800000001</v>
      </c>
      <c r="R51" s="42">
        <v>88924019.489999995</v>
      </c>
      <c r="S51" s="42">
        <v>59636917.870000005</v>
      </c>
      <c r="T51" s="42">
        <v>58334080.629999995</v>
      </c>
      <c r="U51" s="42">
        <v>41387737.859999999</v>
      </c>
      <c r="V51" s="42">
        <v>27821700</v>
      </c>
      <c r="W51" s="42">
        <v>39611378.049999997</v>
      </c>
      <c r="X51" s="42">
        <f t="shared" si="1"/>
        <v>215221400.12</v>
      </c>
      <c r="Y51" s="43">
        <f>X51/X55</f>
        <v>6.8056130866769159E-3</v>
      </c>
      <c r="Z51" s="42">
        <f t="shared" si="2"/>
        <v>159075711.57999998</v>
      </c>
      <c r="AA51" s="43">
        <f>Z51/Z55</f>
        <v>5.6658123591412654E-3</v>
      </c>
      <c r="AB51" s="46"/>
      <c r="AC51" s="39"/>
      <c r="AD51" s="39"/>
      <c r="AE51"/>
    </row>
    <row r="52" spans="2:45" ht="18" customHeight="1" collapsed="1" x14ac:dyDescent="0.35">
      <c r="B52" s="48" t="s">
        <v>5</v>
      </c>
      <c r="C52" s="47" t="s">
        <v>7</v>
      </c>
      <c r="D52" s="42">
        <f t="shared" ref="D52:W52" si="15">SUM(D53:D54)</f>
        <v>0</v>
      </c>
      <c r="E52" s="42">
        <f t="shared" si="15"/>
        <v>24419861.309999999</v>
      </c>
      <c r="F52" s="42">
        <f t="shared" si="15"/>
        <v>413101400</v>
      </c>
      <c r="G52" s="42">
        <f t="shared" si="15"/>
        <v>411736806</v>
      </c>
      <c r="H52" s="42">
        <f t="shared" si="15"/>
        <v>448503500</v>
      </c>
      <c r="I52" s="42">
        <f t="shared" si="15"/>
        <v>451278119</v>
      </c>
      <c r="J52" s="42">
        <f t="shared" si="15"/>
        <v>409500100</v>
      </c>
      <c r="K52" s="42">
        <f t="shared" si="15"/>
        <v>420814077</v>
      </c>
      <c r="L52" s="42">
        <f t="shared" si="15"/>
        <v>493265400</v>
      </c>
      <c r="M52" s="42">
        <f t="shared" si="15"/>
        <v>487668039</v>
      </c>
      <c r="N52" s="42">
        <f t="shared" si="15"/>
        <v>508075800</v>
      </c>
      <c r="O52" s="42">
        <f t="shared" si="15"/>
        <v>505614180</v>
      </c>
      <c r="P52" s="42">
        <f t="shared" si="15"/>
        <v>481489800</v>
      </c>
      <c r="Q52" s="42">
        <f t="shared" si="15"/>
        <v>468984709</v>
      </c>
      <c r="R52" s="42">
        <f t="shared" si="15"/>
        <v>380046500</v>
      </c>
      <c r="S52" s="42">
        <f t="shared" si="15"/>
        <v>467619539.77999997</v>
      </c>
      <c r="T52" s="42">
        <f t="shared" si="15"/>
        <v>329151400</v>
      </c>
      <c r="U52" s="42">
        <f t="shared" si="15"/>
        <v>397402360</v>
      </c>
      <c r="V52" s="42">
        <f t="shared" si="15"/>
        <v>365006000</v>
      </c>
      <c r="W52" s="42">
        <f t="shared" si="15"/>
        <v>434806000</v>
      </c>
      <c r="X52" s="42">
        <f t="shared" si="1"/>
        <v>3828139900</v>
      </c>
      <c r="Y52" s="43">
        <f>X52/X55</f>
        <v>0.12105134055695158</v>
      </c>
      <c r="Z52" s="42">
        <f t="shared" si="2"/>
        <v>4070343691.0900002</v>
      </c>
      <c r="AA52" s="43">
        <f>Z52/Z55</f>
        <v>0.14497375722460623</v>
      </c>
      <c r="AB52" s="46"/>
      <c r="AC52" s="39"/>
      <c r="AD52" s="39"/>
      <c r="AE52"/>
    </row>
    <row r="53" spans="2:45" ht="18" hidden="1" customHeight="1" outlineLevel="1" x14ac:dyDescent="0.35">
      <c r="B53" s="45" t="s">
        <v>5</v>
      </c>
      <c r="C53" s="44" t="s">
        <v>6</v>
      </c>
      <c r="D53" s="42">
        <v>0</v>
      </c>
      <c r="E53" s="42">
        <v>24419861.309999999</v>
      </c>
      <c r="F53" s="42">
        <v>141323000</v>
      </c>
      <c r="G53" s="42">
        <v>116685706</v>
      </c>
      <c r="H53" s="42">
        <v>115197500</v>
      </c>
      <c r="I53" s="42">
        <v>93536719</v>
      </c>
      <c r="J53" s="42">
        <v>80861000</v>
      </c>
      <c r="K53" s="42">
        <v>67007977</v>
      </c>
      <c r="L53" s="42">
        <v>159481200</v>
      </c>
      <c r="M53" s="42">
        <v>126962151</v>
      </c>
      <c r="N53" s="42">
        <v>164169800</v>
      </c>
      <c r="O53" s="42">
        <v>157415876</v>
      </c>
      <c r="P53" s="42">
        <v>139983800</v>
      </c>
      <c r="Q53" s="42">
        <v>143865405</v>
      </c>
      <c r="R53" s="42">
        <v>68540500</v>
      </c>
      <c r="S53" s="42">
        <v>62821236.259999998</v>
      </c>
      <c r="T53" s="42">
        <v>17645400</v>
      </c>
      <c r="U53" s="42">
        <v>5692393</v>
      </c>
      <c r="V53" s="42">
        <v>0</v>
      </c>
      <c r="W53" s="42">
        <v>0</v>
      </c>
      <c r="X53" s="42">
        <f t="shared" si="1"/>
        <v>887202200</v>
      </c>
      <c r="Y53" s="43">
        <f>X53/X55</f>
        <v>2.8054621424644554E-2</v>
      </c>
      <c r="Z53" s="42">
        <f t="shared" si="2"/>
        <v>798407324.56999993</v>
      </c>
      <c r="AA53" s="41">
        <f>Z53/Z55</f>
        <v>2.8436937620754648E-2</v>
      </c>
      <c r="AB53" s="40"/>
      <c r="AC53" s="39"/>
      <c r="AD53" s="39"/>
      <c r="AE53"/>
    </row>
    <row r="54" spans="2:45" ht="18" hidden="1" customHeight="1" outlineLevel="2" x14ac:dyDescent="0.35">
      <c r="B54" s="45" t="s">
        <v>5</v>
      </c>
      <c r="C54" s="44" t="s">
        <v>4</v>
      </c>
      <c r="D54" s="42">
        <v>0</v>
      </c>
      <c r="E54" s="42">
        <v>0</v>
      </c>
      <c r="F54" s="42">
        <v>271778400</v>
      </c>
      <c r="G54" s="42">
        <v>295051100</v>
      </c>
      <c r="H54" s="42">
        <v>333306000</v>
      </c>
      <c r="I54" s="42">
        <v>357741400</v>
      </c>
      <c r="J54" s="42">
        <v>328639100</v>
      </c>
      <c r="K54" s="42">
        <v>353806100</v>
      </c>
      <c r="L54" s="42">
        <v>333784200</v>
      </c>
      <c r="M54" s="42">
        <v>360705888</v>
      </c>
      <c r="N54" s="42">
        <v>343906000</v>
      </c>
      <c r="O54" s="42">
        <v>348198304</v>
      </c>
      <c r="P54" s="42">
        <v>341506000</v>
      </c>
      <c r="Q54" s="42">
        <v>325119304</v>
      </c>
      <c r="R54" s="42">
        <v>311506000</v>
      </c>
      <c r="S54" s="42">
        <v>404798303.51999998</v>
      </c>
      <c r="T54" s="42">
        <v>311506000</v>
      </c>
      <c r="U54" s="42">
        <v>391709967</v>
      </c>
      <c r="V54" s="42">
        <v>365006000</v>
      </c>
      <c r="W54" s="42">
        <v>434806000</v>
      </c>
      <c r="X54" s="42">
        <f t="shared" si="1"/>
        <v>2940937700</v>
      </c>
      <c r="Y54" s="43">
        <f>X54/X55</f>
        <v>9.2996719132307018E-2</v>
      </c>
      <c r="Z54" s="42">
        <f t="shared" si="2"/>
        <v>3271936366.52</v>
      </c>
      <c r="AA54" s="41">
        <f>Z54/Z55</f>
        <v>0.11653681960385157</v>
      </c>
      <c r="AB54" s="40"/>
      <c r="AC54" s="39"/>
      <c r="AD54" s="39"/>
      <c r="AE54"/>
    </row>
    <row r="55" spans="2:45" ht="18" customHeight="1" collapsed="1" x14ac:dyDescent="0.35">
      <c r="B55" s="38"/>
      <c r="C55" s="37" t="s">
        <v>3</v>
      </c>
      <c r="D55" s="36">
        <f t="shared" ref="D55:W55" si="16">SUM(D8,D11,D18,D21,D24,D26,D33,D35,D38,D42,D46,D48,D50,D52)</f>
        <v>0</v>
      </c>
      <c r="E55" s="36">
        <f t="shared" si="16"/>
        <v>784325484.07199991</v>
      </c>
      <c r="F55" s="36">
        <f t="shared" si="16"/>
        <v>1647674760</v>
      </c>
      <c r="G55" s="36">
        <f t="shared" si="16"/>
        <v>1590305284.138</v>
      </c>
      <c r="H55" s="36">
        <f t="shared" si="16"/>
        <v>1918386240</v>
      </c>
      <c r="I55" s="36">
        <f t="shared" si="16"/>
        <v>1831314378.2</v>
      </c>
      <c r="J55" s="36">
        <f t="shared" si="16"/>
        <v>2171633860</v>
      </c>
      <c r="K55" s="36">
        <f t="shared" si="16"/>
        <v>2026905568.1539998</v>
      </c>
      <c r="L55" s="36">
        <f t="shared" si="16"/>
        <v>2376115100</v>
      </c>
      <c r="M55" s="36">
        <f t="shared" si="16"/>
        <v>2257604352</v>
      </c>
      <c r="N55" s="36">
        <f t="shared" si="16"/>
        <v>2927451869</v>
      </c>
      <c r="O55" s="36">
        <f t="shared" si="16"/>
        <v>2786069997.0486078</v>
      </c>
      <c r="P55" s="36">
        <f t="shared" si="16"/>
        <v>6459418700</v>
      </c>
      <c r="Q55" s="36">
        <f t="shared" si="16"/>
        <v>5446046414.6300011</v>
      </c>
      <c r="R55" s="36">
        <f t="shared" si="16"/>
        <v>5068293905.2399998</v>
      </c>
      <c r="S55" s="36">
        <f t="shared" si="16"/>
        <v>4162652313.6899996</v>
      </c>
      <c r="T55" s="36">
        <f t="shared" si="16"/>
        <v>5855739296.46</v>
      </c>
      <c r="U55" s="36">
        <f t="shared" si="16"/>
        <v>4307239469.1999989</v>
      </c>
      <c r="V55" s="36">
        <f t="shared" si="16"/>
        <v>3199387930.52</v>
      </c>
      <c r="W55" s="36">
        <f t="shared" si="16"/>
        <v>2883953940.25</v>
      </c>
      <c r="X55" s="33">
        <f>D55+F55+H55+J55+L55+N55+P55+R55+T55+V55</f>
        <v>31624101661.219997</v>
      </c>
      <c r="Y55" s="35">
        <f>SUM(Y8,Y11,Y18,Y21,Y24,Y26,Y33,Y35,Y38,Y42,Y46,Y48,Y50,Y52)</f>
        <v>1</v>
      </c>
      <c r="Z55" s="33">
        <f>E55+G55+I55+K55+M55+O55+Q55+S55+U55+W55</f>
        <v>28076417201.382607</v>
      </c>
      <c r="AA55" s="35">
        <f>SUM(AA8,AA11,AA18,AA21,AA24,AA26,AA33,AA35,AA38,AA42,AA46,AA48,AA50,AA52)</f>
        <v>1</v>
      </c>
      <c r="AB55" s="34"/>
      <c r="AC55" s="33" t="s">
        <v>2</v>
      </c>
      <c r="AD55" s="33">
        <f>SUM(AD8:AD50)</f>
        <v>22335000000</v>
      </c>
      <c r="AE55"/>
    </row>
    <row r="56" spans="2:45" s="4" customFormat="1" x14ac:dyDescent="0.35">
      <c r="C56" s="26"/>
      <c r="D56" s="32"/>
      <c r="E56" s="32"/>
      <c r="F56" s="32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31"/>
      <c r="U56" s="31"/>
      <c r="V56" s="31"/>
      <c r="W56" s="31"/>
      <c r="X56" s="30"/>
      <c r="Y56" s="30"/>
      <c r="Z56" s="30"/>
      <c r="AA56" s="30"/>
      <c r="AB56" s="30"/>
      <c r="AC56" s="29"/>
      <c r="AD56" s="28"/>
      <c r="AE56" s="27"/>
      <c r="AM56"/>
      <c r="AN56"/>
      <c r="AO56"/>
      <c r="AP56"/>
      <c r="AQ56"/>
      <c r="AR56"/>
      <c r="AS56"/>
    </row>
    <row r="57" spans="2:45" s="4" customFormat="1" x14ac:dyDescent="0.35">
      <c r="C57" s="26"/>
      <c r="D57" s="26"/>
      <c r="E57" s="26"/>
      <c r="F57" s="26"/>
      <c r="G57" s="26"/>
      <c r="H57" s="26"/>
      <c r="I57" s="25"/>
      <c r="J57" s="25"/>
      <c r="K57" s="25"/>
      <c r="L57" s="25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24"/>
      <c r="Y57" s="24"/>
      <c r="Z57" s="24"/>
      <c r="AA57" s="24"/>
      <c r="AB57" s="24"/>
      <c r="AC57" s="6"/>
      <c r="AD57" s="5"/>
      <c r="AE57" s="5"/>
      <c r="AM57"/>
      <c r="AN57"/>
      <c r="AO57"/>
      <c r="AP57"/>
      <c r="AQ57"/>
      <c r="AR57"/>
      <c r="AS57"/>
    </row>
    <row r="58" spans="2:45" s="4" customFormat="1" x14ac:dyDescent="0.35">
      <c r="C58" s="23" t="s">
        <v>1</v>
      </c>
      <c r="D58" s="22"/>
      <c r="E58" s="21"/>
      <c r="F58" s="21"/>
      <c r="G58" s="21"/>
      <c r="H58" s="21"/>
      <c r="I58" s="20"/>
      <c r="J58" s="20"/>
      <c r="K58" s="20"/>
      <c r="L58" s="20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8">
        <f>SUM(Y8,Y11,Y18,Y21,Y24,Y26)</f>
        <v>0.7711352601915844</v>
      </c>
      <c r="Z58" s="17"/>
      <c r="AA58" s="16">
        <f>SUM(AA8,AA11,AA18,AA21,AA24,AA26)</f>
        <v>0.7541604682178572</v>
      </c>
      <c r="AB58" s="7"/>
      <c r="AC58" s="6"/>
      <c r="AD58" s="5"/>
      <c r="AE58" s="5"/>
      <c r="AM58"/>
      <c r="AN58"/>
      <c r="AO58"/>
      <c r="AP58"/>
      <c r="AQ58"/>
      <c r="AR58"/>
      <c r="AS58"/>
    </row>
    <row r="59" spans="2:45" s="4" customFormat="1" x14ac:dyDescent="0.35">
      <c r="C59" s="15" t="s">
        <v>0</v>
      </c>
      <c r="D59" s="14"/>
      <c r="E59" s="13"/>
      <c r="F59" s="13"/>
      <c r="G59" s="13"/>
      <c r="H59" s="13"/>
      <c r="I59" s="12"/>
      <c r="J59" s="12"/>
      <c r="K59" s="12"/>
      <c r="L59" s="12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0">
        <f>SUM(Y33,Y35,Y38,Y42,Y46,Y48,Y50,Y52)</f>
        <v>0.22886473980841565</v>
      </c>
      <c r="Z59" s="9"/>
      <c r="AA59" s="8">
        <f>SUM(AA33,AA35,AA38,AA42,AA46,AA48,AA50,AA52)</f>
        <v>0.24583953178214282</v>
      </c>
      <c r="AB59" s="7"/>
      <c r="AC59" s="6"/>
      <c r="AD59" s="5"/>
      <c r="AE59" s="5"/>
      <c r="AM59"/>
      <c r="AN59"/>
      <c r="AO59"/>
      <c r="AP59"/>
      <c r="AQ59"/>
      <c r="AR59"/>
      <c r="AS59"/>
    </row>
    <row r="63" spans="2:45" x14ac:dyDescent="0.35">
      <c r="C63" s="3"/>
    </row>
    <row r="65" spans="26:31" x14ac:dyDescent="0.35">
      <c r="AD65"/>
      <c r="AE65"/>
    </row>
    <row r="66" spans="26:31" x14ac:dyDescent="0.35">
      <c r="AD66"/>
      <c r="AE66"/>
    </row>
    <row r="67" spans="26:31" ht="33" customHeight="1" x14ac:dyDescent="0.35">
      <c r="AD67"/>
      <c r="AE67"/>
    </row>
    <row r="68" spans="26:31" x14ac:dyDescent="0.35">
      <c r="AD68"/>
      <c r="AE68"/>
    </row>
    <row r="69" spans="26:31" x14ac:dyDescent="0.35">
      <c r="AD69"/>
      <c r="AE69"/>
    </row>
    <row r="70" spans="26:31" x14ac:dyDescent="0.35">
      <c r="AD70"/>
      <c r="AE70"/>
    </row>
    <row r="75" spans="26:31" x14ac:dyDescent="0.35">
      <c r="Z75" s="2"/>
    </row>
  </sheetData>
  <mergeCells count="31">
    <mergeCell ref="Z1:AA1"/>
    <mergeCell ref="AB1:AC1"/>
    <mergeCell ref="P1:Q1"/>
    <mergeCell ref="R1:S1"/>
    <mergeCell ref="T1:U1"/>
    <mergeCell ref="V1:W1"/>
    <mergeCell ref="X1:Y1"/>
    <mergeCell ref="N1:O1"/>
    <mergeCell ref="T6:U6"/>
    <mergeCell ref="B1:C1"/>
    <mergeCell ref="B2:C2"/>
    <mergeCell ref="B3:C3"/>
    <mergeCell ref="B5:C5"/>
    <mergeCell ref="D5:AA5"/>
    <mergeCell ref="C4:AE4"/>
    <mergeCell ref="D6:E6"/>
    <mergeCell ref="X6:AA6"/>
    <mergeCell ref="V6:W6"/>
    <mergeCell ref="D1:E1"/>
    <mergeCell ref="F1:G1"/>
    <mergeCell ref="H1:I1"/>
    <mergeCell ref="J1:K1"/>
    <mergeCell ref="L1:M1"/>
    <mergeCell ref="G56:S56"/>
    <mergeCell ref="L6:M6"/>
    <mergeCell ref="N6:O6"/>
    <mergeCell ref="P6:Q6"/>
    <mergeCell ref="R6:S6"/>
    <mergeCell ref="F6:G6"/>
    <mergeCell ref="H6:I6"/>
    <mergeCell ref="J6:K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Allocation Reporting</vt:lpstr>
      <vt:lpstr>'Allocation Reporting'!Druckbereich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Häger, Dr. Kirsten (FM, REF I 1, I C 4)</dc:creator>
  <cp:lastModifiedBy>Häger, Dr. Kirsten (FM, REF I 1, I C 4)</cp:lastModifiedBy>
  <dcterms:created xsi:type="dcterms:W3CDTF">2024-10-07T09:00:23Z</dcterms:created>
  <dcterms:modified xsi:type="dcterms:W3CDTF">2024-10-07T09:55:52Z</dcterms:modified>
</cp:coreProperties>
</file>